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150300環境政策課\§ゼロカーボンシティ推進係\00★重点対策加速化事業\★各事業\公共施設の太陽光設置\公募型提案募集\令和6年度_追加募集\02_募集公告\03_公告起案用\05_様式\"/>
    </mc:Choice>
  </mc:AlternateContent>
  <bookViews>
    <workbookView xWindow="-120" yWindow="-120" windowWidth="20730" windowHeight="11040"/>
  </bookViews>
  <sheets>
    <sheet name="様式第6号　(対象施設)" sheetId="8" r:id="rId1"/>
    <sheet name="様式第6号 別紙" sheetId="9" r:id="rId2"/>
  </sheets>
  <definedNames>
    <definedName name="_xlnm.Print_Area" localSheetId="0">'様式第6号　(対象施設)'!$A$1:$P$78</definedName>
    <definedName name="_xlnm.Print_Area" localSheetId="1">'様式第6号 別紙'!$A$1:$Q$28</definedName>
    <definedName name="_xlnm.Print_Titles" localSheetId="0">'様式第6号　(対象施設)'!$1:$6</definedName>
    <definedName name="_xlnm.Print_Titles" localSheetId="1">'様式第6号 別紙'!$1:$6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L16" i="8"/>
  <c r="H26" i="8" l="1"/>
  <c r="H10" i="8"/>
  <c r="L11" i="8"/>
  <c r="L12" i="8"/>
  <c r="L13" i="8"/>
  <c r="L14" i="8"/>
  <c r="L15" i="8"/>
  <c r="G11" i="8"/>
  <c r="H11" i="8"/>
  <c r="G12" i="8"/>
  <c r="H12" i="8"/>
  <c r="G13" i="8"/>
  <c r="H13" i="8"/>
  <c r="G14" i="8"/>
  <c r="H14" i="8"/>
  <c r="G15" i="8"/>
  <c r="H15" i="8"/>
  <c r="H16" i="8"/>
  <c r="L10" i="8"/>
  <c r="L7" i="8"/>
  <c r="G10" i="8"/>
  <c r="G7" i="8"/>
  <c r="I10" i="8" l="1"/>
  <c r="M14" i="9"/>
  <c r="J14" i="9"/>
  <c r="O14" i="9" s="1"/>
  <c r="I14" i="9"/>
  <c r="F14" i="9"/>
  <c r="E14" i="9"/>
  <c r="M13" i="9"/>
  <c r="J13" i="9"/>
  <c r="I13" i="9"/>
  <c r="F13" i="9"/>
  <c r="E13" i="9"/>
  <c r="M12" i="9"/>
  <c r="J12" i="9"/>
  <c r="I12" i="9"/>
  <c r="F12" i="9"/>
  <c r="O12" i="9" s="1"/>
  <c r="E12" i="9"/>
  <c r="M11" i="9"/>
  <c r="J11" i="9"/>
  <c r="I11" i="9"/>
  <c r="F11" i="9"/>
  <c r="E11" i="9"/>
  <c r="M10" i="9"/>
  <c r="J10" i="9"/>
  <c r="O10" i="9" s="1"/>
  <c r="I10" i="9"/>
  <c r="F10" i="9"/>
  <c r="E10" i="9"/>
  <c r="M9" i="9"/>
  <c r="J9" i="9"/>
  <c r="I9" i="9"/>
  <c r="F9" i="9"/>
  <c r="E9" i="9"/>
  <c r="M8" i="9"/>
  <c r="J8" i="9"/>
  <c r="I8" i="9"/>
  <c r="F8" i="9"/>
  <c r="E8" i="9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F7" i="9"/>
  <c r="I7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7" i="9"/>
  <c r="I16" i="9"/>
  <c r="I17" i="9"/>
  <c r="I18" i="9"/>
  <c r="I19" i="9"/>
  <c r="I20" i="9"/>
  <c r="I21" i="9"/>
  <c r="I22" i="9"/>
  <c r="I23" i="9"/>
  <c r="I24" i="9"/>
  <c r="I25" i="9"/>
  <c r="I26" i="9"/>
  <c r="I27" i="9"/>
  <c r="I15" i="9"/>
  <c r="J7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L4" i="9"/>
  <c r="K4" i="9"/>
  <c r="F16" i="9"/>
  <c r="F17" i="9"/>
  <c r="F18" i="9"/>
  <c r="F19" i="9"/>
  <c r="F20" i="9"/>
  <c r="O20" i="9" s="1"/>
  <c r="F21" i="9"/>
  <c r="O21" i="9" s="1"/>
  <c r="F22" i="9"/>
  <c r="F23" i="9"/>
  <c r="F24" i="9"/>
  <c r="F25" i="9"/>
  <c r="O25" i="9" s="1"/>
  <c r="F26" i="9"/>
  <c r="O26" i="9" s="1"/>
  <c r="F27" i="9"/>
  <c r="F15" i="9"/>
  <c r="G4" i="9"/>
  <c r="H4" i="9"/>
  <c r="O9" i="9" l="1"/>
  <c r="O27" i="9"/>
  <c r="P27" i="9" s="1"/>
  <c r="P14" i="9"/>
  <c r="O19" i="9"/>
  <c r="P19" i="9" s="1"/>
  <c r="P10" i="9"/>
  <c r="O8" i="9"/>
  <c r="P8" i="9" s="1"/>
  <c r="O13" i="9"/>
  <c r="P13" i="9" s="1"/>
  <c r="O22" i="9"/>
  <c r="P22" i="9" s="1"/>
  <c r="P20" i="9"/>
  <c r="P9" i="9"/>
  <c r="O11" i="9"/>
  <c r="P11" i="9" s="1"/>
  <c r="P12" i="9"/>
  <c r="O16" i="9"/>
  <c r="P16" i="9" s="1"/>
  <c r="O15" i="9"/>
  <c r="P15" i="9" s="1"/>
  <c r="O23" i="9"/>
  <c r="P23" i="9" s="1"/>
  <c r="O17" i="9"/>
  <c r="P17" i="9" s="1"/>
  <c r="P21" i="9"/>
  <c r="O24" i="9"/>
  <c r="P24" i="9" s="1"/>
  <c r="P25" i="9"/>
  <c r="P26" i="9"/>
  <c r="M4" i="9"/>
  <c r="F4" i="9"/>
  <c r="I4" i="9"/>
  <c r="O18" i="9"/>
  <c r="O7" i="9"/>
  <c r="P7" i="9" s="1"/>
  <c r="J4" i="9"/>
  <c r="P18" i="9" l="1"/>
  <c r="N4" i="9"/>
  <c r="E7" i="9" l="1"/>
  <c r="L78" i="8"/>
  <c r="L73" i="8"/>
  <c r="L68" i="8"/>
  <c r="L64" i="8"/>
  <c r="L60" i="8"/>
  <c r="L48" i="8"/>
  <c r="L46" i="8"/>
  <c r="L37" i="8"/>
  <c r="L31" i="8"/>
  <c r="L26" i="8"/>
  <c r="L25" i="8"/>
  <c r="L20" i="8"/>
  <c r="L18" i="8"/>
  <c r="H78" i="8"/>
  <c r="H73" i="8"/>
  <c r="H68" i="8"/>
  <c r="H64" i="8"/>
  <c r="H60" i="8"/>
  <c r="H48" i="8"/>
  <c r="H46" i="8"/>
  <c r="H37" i="8"/>
  <c r="H31" i="8"/>
  <c r="G78" i="8"/>
  <c r="G73" i="8"/>
  <c r="G68" i="8"/>
  <c r="G64" i="8"/>
  <c r="G60" i="8"/>
  <c r="G48" i="8"/>
  <c r="G46" i="8"/>
  <c r="G37" i="8"/>
  <c r="G31" i="8"/>
  <c r="G26" i="8"/>
  <c r="H25" i="8"/>
  <c r="H20" i="8"/>
  <c r="H18" i="8"/>
  <c r="H7" i="8"/>
  <c r="G25" i="8"/>
  <c r="G20" i="8"/>
  <c r="G18" i="8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Q4" i="9"/>
  <c r="D4" i="9"/>
  <c r="C4" i="9"/>
  <c r="M7" i="8" l="1"/>
  <c r="N7" i="8" s="1"/>
  <c r="O7" i="8" s="1"/>
  <c r="E4" i="9"/>
  <c r="O4" i="9"/>
  <c r="P4" i="9"/>
  <c r="J4" i="8"/>
  <c r="H4" i="8"/>
  <c r="G4" i="8"/>
  <c r="I7" i="8"/>
  <c r="D7" i="8"/>
  <c r="I4" i="8" l="1"/>
  <c r="A20" i="8"/>
  <c r="A25" i="8" s="1"/>
  <c r="A26" i="8" s="1"/>
  <c r="A31" i="8" s="1"/>
  <c r="A37" i="8" s="1"/>
  <c r="A46" i="8" s="1"/>
  <c r="A48" i="8" s="1"/>
  <c r="A60" i="8" s="1"/>
  <c r="A64" i="8" s="1"/>
  <c r="A68" i="8" s="1"/>
  <c r="A73" i="8" s="1"/>
  <c r="A78" i="8" s="1"/>
  <c r="A11" i="8" s="1"/>
  <c r="A12" i="8" s="1"/>
  <c r="A13" i="8" s="1"/>
  <c r="A14" i="8" s="1"/>
  <c r="A15" i="8" s="1"/>
  <c r="A16" i="8" s="1"/>
  <c r="M78" i="8"/>
  <c r="N78" i="8" s="1"/>
  <c r="O78" i="8" s="1"/>
  <c r="I78" i="8"/>
  <c r="D78" i="8"/>
  <c r="D64" i="8"/>
  <c r="I64" i="8"/>
  <c r="M64" i="8"/>
  <c r="N64" i="8" s="1"/>
  <c r="O64" i="8" s="1"/>
  <c r="M18" i="8"/>
  <c r="N18" i="8" s="1"/>
  <c r="O18" i="8" s="1"/>
  <c r="I18" i="8"/>
  <c r="D18" i="8"/>
  <c r="E4" i="8"/>
  <c r="M16" i="8"/>
  <c r="N16" i="8" s="1"/>
  <c r="O16" i="8" s="1"/>
  <c r="I16" i="8"/>
  <c r="D16" i="8"/>
  <c r="M15" i="8"/>
  <c r="N15" i="8" s="1"/>
  <c r="O15" i="8" s="1"/>
  <c r="I15" i="8"/>
  <c r="D15" i="8"/>
  <c r="M14" i="8"/>
  <c r="N14" i="8" s="1"/>
  <c r="O14" i="8" s="1"/>
  <c r="I14" i="8"/>
  <c r="D14" i="8"/>
  <c r="M13" i="8"/>
  <c r="N13" i="8" s="1"/>
  <c r="O13" i="8" s="1"/>
  <c r="I13" i="8"/>
  <c r="D13" i="8"/>
  <c r="M12" i="8"/>
  <c r="N12" i="8" s="1"/>
  <c r="O12" i="8" s="1"/>
  <c r="I12" i="8"/>
  <c r="D12" i="8"/>
  <c r="M11" i="8"/>
  <c r="N11" i="8" s="1"/>
  <c r="O11" i="8" s="1"/>
  <c r="I11" i="8"/>
  <c r="D11" i="8"/>
  <c r="M10" i="8"/>
  <c r="N10" i="8" s="1"/>
  <c r="O10" i="8" s="1"/>
  <c r="D10" i="8"/>
  <c r="M73" i="8"/>
  <c r="N73" i="8" s="1"/>
  <c r="O73" i="8" s="1"/>
  <c r="I73" i="8"/>
  <c r="D73" i="8"/>
  <c r="M68" i="8"/>
  <c r="N68" i="8" s="1"/>
  <c r="O68" i="8" s="1"/>
  <c r="I68" i="8"/>
  <c r="D68" i="8"/>
  <c r="M60" i="8"/>
  <c r="N60" i="8" s="1"/>
  <c r="O60" i="8" s="1"/>
  <c r="I60" i="8"/>
  <c r="D60" i="8"/>
  <c r="M48" i="8"/>
  <c r="N48" i="8" s="1"/>
  <c r="O48" i="8" s="1"/>
  <c r="I48" i="8"/>
  <c r="D48" i="8"/>
  <c r="M46" i="8"/>
  <c r="N46" i="8" s="1"/>
  <c r="O46" i="8" s="1"/>
  <c r="I46" i="8"/>
  <c r="D46" i="8"/>
  <c r="M37" i="8"/>
  <c r="N37" i="8" s="1"/>
  <c r="O37" i="8" s="1"/>
  <c r="I37" i="8"/>
  <c r="D37" i="8"/>
  <c r="M31" i="8"/>
  <c r="N31" i="8" s="1"/>
  <c r="O31" i="8" s="1"/>
  <c r="I31" i="8"/>
  <c r="D31" i="8"/>
  <c r="M26" i="8"/>
  <c r="N26" i="8" s="1"/>
  <c r="O26" i="8" s="1"/>
  <c r="I26" i="8"/>
  <c r="D26" i="8"/>
  <c r="M25" i="8"/>
  <c r="N25" i="8" s="1"/>
  <c r="O25" i="8" s="1"/>
  <c r="I25" i="8"/>
  <c r="D25" i="8"/>
  <c r="M20" i="8"/>
  <c r="N20" i="8" s="1"/>
  <c r="O20" i="8" s="1"/>
  <c r="I20" i="8"/>
  <c r="D20" i="8"/>
  <c r="F4" i="8"/>
  <c r="N4" i="8" l="1"/>
  <c r="O4" i="8"/>
  <c r="M4" i="8"/>
  <c r="D4" i="8"/>
</calcChain>
</file>

<file path=xl/sharedStrings.xml><?xml version="1.0" encoding="utf-8"?>
<sst xmlns="http://schemas.openxmlformats.org/spreadsheetml/2006/main" count="158" uniqueCount="122">
  <si>
    <t>番号</t>
    <rPh sb="0" eb="2">
      <t>バンゴウ</t>
    </rPh>
    <phoneticPr fontId="1"/>
  </si>
  <si>
    <t>棟番号</t>
    <rPh sb="0" eb="3">
      <t>ムネバンゴウ</t>
    </rPh>
    <phoneticPr fontId="1"/>
  </si>
  <si>
    <t>合計等</t>
    <rPh sb="0" eb="2">
      <t>ゴウケイ</t>
    </rPh>
    <rPh sb="2" eb="3">
      <t>トウ</t>
    </rPh>
    <phoneticPr fontId="3"/>
  </si>
  <si>
    <t>←この色付セルを入力してください。</t>
    <rPh sb="3" eb="4">
      <t>イロ</t>
    </rPh>
    <rPh sb="4" eb="5">
      <t>ツキ</t>
    </rPh>
    <rPh sb="8" eb="10">
      <t>ニュウリョク</t>
    </rPh>
    <phoneticPr fontId="3"/>
  </si>
  <si>
    <t>（様式第６号）</t>
    <rPh sb="1" eb="3">
      <t>ヨウシキ</t>
    </rPh>
    <rPh sb="3" eb="4">
      <t>ダイ</t>
    </rPh>
    <rPh sb="5" eb="6">
      <t>ゴウ</t>
    </rPh>
    <phoneticPr fontId="1"/>
  </si>
  <si>
    <t>椿井小学校</t>
    <rPh sb="0" eb="5">
      <t>ツバイショウガッコウ</t>
    </rPh>
    <phoneticPr fontId="1"/>
  </si>
  <si>
    <t>飛鳥中学校</t>
    <rPh sb="0" eb="5">
      <t>アスカチュウガッコウ</t>
    </rPh>
    <phoneticPr fontId="1"/>
  </si>
  <si>
    <t>平城東中学校</t>
    <rPh sb="0" eb="6">
      <t>ヘイジョウヒガシチュウガッコウ</t>
    </rPh>
    <phoneticPr fontId="1"/>
  </si>
  <si>
    <t>大安寺小学校</t>
    <rPh sb="0" eb="3">
      <t>ダイアンジ</t>
    </rPh>
    <rPh sb="3" eb="6">
      <t>ショウガッコウ</t>
    </rPh>
    <phoneticPr fontId="1"/>
  </si>
  <si>
    <t>1a</t>
    <phoneticPr fontId="1"/>
  </si>
  <si>
    <t>1b</t>
    <phoneticPr fontId="1"/>
  </si>
  <si>
    <t>8</t>
    <phoneticPr fontId="1"/>
  </si>
  <si>
    <t>1-1a</t>
    <phoneticPr fontId="1"/>
  </si>
  <si>
    <t>1-1b</t>
    <phoneticPr fontId="1"/>
  </si>
  <si>
    <t>1-1c</t>
    <phoneticPr fontId="1"/>
  </si>
  <si>
    <t>1-1d</t>
    <phoneticPr fontId="1"/>
  </si>
  <si>
    <t>興東小学校</t>
    <rPh sb="0" eb="5">
      <t>コウトウショウガッコウ</t>
    </rPh>
    <phoneticPr fontId="1"/>
  </si>
  <si>
    <t>12a</t>
    <phoneticPr fontId="1"/>
  </si>
  <si>
    <t>12b</t>
    <phoneticPr fontId="1"/>
  </si>
  <si>
    <t>登美ヶ丘小学校</t>
    <rPh sb="0" eb="7">
      <t>トミガオカショウガッコウ</t>
    </rPh>
    <phoneticPr fontId="1"/>
  </si>
  <si>
    <t>1-1,-2,-3a</t>
    <phoneticPr fontId="1"/>
  </si>
  <si>
    <t>1-3b</t>
    <phoneticPr fontId="1"/>
  </si>
  <si>
    <t>1-4,-5c</t>
    <phoneticPr fontId="1"/>
  </si>
  <si>
    <t>1-4d</t>
    <phoneticPr fontId="1"/>
  </si>
  <si>
    <t>2e</t>
    <phoneticPr fontId="1"/>
  </si>
  <si>
    <t>2f</t>
    <phoneticPr fontId="1"/>
  </si>
  <si>
    <t>3-1</t>
    <phoneticPr fontId="1"/>
  </si>
  <si>
    <t>3-2</t>
    <phoneticPr fontId="1"/>
  </si>
  <si>
    <t>3-3g</t>
    <phoneticPr fontId="1"/>
  </si>
  <si>
    <t>3-3h</t>
    <phoneticPr fontId="1"/>
  </si>
  <si>
    <t>10-1,-2,-3i</t>
    <phoneticPr fontId="1"/>
  </si>
  <si>
    <t>10-3j</t>
    <phoneticPr fontId="1"/>
  </si>
  <si>
    <t>1-1,-2a</t>
    <phoneticPr fontId="1"/>
  </si>
  <si>
    <t>大安寺西小学校</t>
    <rPh sb="0" eb="3">
      <t>ダイアンジ</t>
    </rPh>
    <rPh sb="3" eb="4">
      <t>ニシ</t>
    </rPh>
    <rPh sb="4" eb="7">
      <t>ショウガッコウ</t>
    </rPh>
    <phoneticPr fontId="1"/>
  </si>
  <si>
    <t>9-1a</t>
    <phoneticPr fontId="1"/>
  </si>
  <si>
    <t>9-1c</t>
    <phoneticPr fontId="1"/>
  </si>
  <si>
    <t>9-2</t>
    <phoneticPr fontId="1"/>
  </si>
  <si>
    <t>9-3,17</t>
    <phoneticPr fontId="1"/>
  </si>
  <si>
    <t>13</t>
    <phoneticPr fontId="1"/>
  </si>
  <si>
    <t>18</t>
    <phoneticPr fontId="1"/>
  </si>
  <si>
    <t>13d</t>
    <phoneticPr fontId="1"/>
  </si>
  <si>
    <t>14</t>
    <phoneticPr fontId="1"/>
  </si>
  <si>
    <t>20</t>
    <phoneticPr fontId="1"/>
  </si>
  <si>
    <t>興東館柳生中学校</t>
    <rPh sb="0" eb="5">
      <t>コウトウカンヤギュウ</t>
    </rPh>
    <rPh sb="5" eb="8">
      <t>チュウガッコウ</t>
    </rPh>
    <phoneticPr fontId="1"/>
  </si>
  <si>
    <t>13a</t>
    <phoneticPr fontId="1"/>
  </si>
  <si>
    <t>13b</t>
    <phoneticPr fontId="1"/>
  </si>
  <si>
    <t>13c</t>
    <phoneticPr fontId="1"/>
  </si>
  <si>
    <t>1-2b</t>
    <phoneticPr fontId="1"/>
  </si>
  <si>
    <t>1-2</t>
    <phoneticPr fontId="1"/>
  </si>
  <si>
    <t>都祁中学校</t>
    <rPh sb="0" eb="5">
      <t>ツゲチュウガッコウ</t>
    </rPh>
    <phoneticPr fontId="1"/>
  </si>
  <si>
    <t>7</t>
    <phoneticPr fontId="1"/>
  </si>
  <si>
    <t>②太陽電池モジュールの公称最大出力（kW）</t>
    <rPh sb="1" eb="3">
      <t>タイヨウ</t>
    </rPh>
    <rPh sb="3" eb="5">
      <t>デンチ</t>
    </rPh>
    <rPh sb="11" eb="17">
      <t>コウショウサイダイシュツリョク</t>
    </rPh>
    <phoneticPr fontId="3"/>
  </si>
  <si>
    <t>③パワーコンディショナの定格出力（kW）</t>
    <rPh sb="12" eb="16">
      <t>テイカクシュツリョク</t>
    </rPh>
    <phoneticPr fontId="1"/>
  </si>
  <si>
    <t>①太陽光発電設備容量（kW）</t>
    <rPh sb="1" eb="8">
      <t>タイヨウコウハツデンセツビ</t>
    </rPh>
    <rPh sb="8" eb="10">
      <t>ヨウリョウ</t>
    </rPh>
    <phoneticPr fontId="1"/>
  </si>
  <si>
    <t>②の合計値と③のうち低い方を記載（自動表示）</t>
    <rPh sb="2" eb="4">
      <t>ゴウケイ</t>
    </rPh>
    <rPh sb="4" eb="5">
      <t>チ</t>
    </rPh>
    <rPh sb="10" eb="11">
      <t>ヒク</t>
    </rPh>
    <rPh sb="12" eb="13">
      <t>ホウ</t>
    </rPh>
    <rPh sb="14" eb="16">
      <t>キサイ</t>
    </rPh>
    <rPh sb="17" eb="19">
      <t>ジドウ</t>
    </rPh>
    <rPh sb="19" eb="21">
      <t>ヒョウジ</t>
    </rPh>
    <phoneticPr fontId="1"/>
  </si>
  <si>
    <t>④年間想定発電量（kWh）</t>
    <rPh sb="1" eb="3">
      <t>ネンカン</t>
    </rPh>
    <rPh sb="3" eb="5">
      <t>ソウテイ</t>
    </rPh>
    <rPh sb="5" eb="7">
      <t>ハツデン</t>
    </rPh>
    <rPh sb="7" eb="8">
      <t>リョウ</t>
    </rPh>
    <phoneticPr fontId="3"/>
  </si>
  <si>
    <t>⑥自家消費率（％）</t>
    <rPh sb="1" eb="3">
      <t>ジカ</t>
    </rPh>
    <rPh sb="3" eb="5">
      <t>ショウヒ</t>
    </rPh>
    <rPh sb="5" eb="6">
      <t>リツ</t>
    </rPh>
    <phoneticPr fontId="3"/>
  </si>
  <si>
    <t>⑦蓄電池設置容量（kWh）</t>
    <rPh sb="1" eb="4">
      <t>チクデンチ</t>
    </rPh>
    <rPh sb="4" eb="6">
      <t>セッチ</t>
    </rPh>
    <rPh sb="6" eb="8">
      <t>ヨウリョウ</t>
    </rPh>
    <phoneticPr fontId="3"/>
  </si>
  <si>
    <t>⑤年間想定自家消費量（kWh）</t>
    <rPh sb="1" eb="3">
      <t>ネンカン</t>
    </rPh>
    <rPh sb="3" eb="5">
      <t>ソウテイ</t>
    </rPh>
    <rPh sb="5" eb="10">
      <t>ジカショウヒリョウ</t>
    </rPh>
    <rPh sb="10" eb="11">
      <t>デンリョウ</t>
    </rPh>
    <phoneticPr fontId="3"/>
  </si>
  <si>
    <t>消防局第2庁舎</t>
    <rPh sb="0" eb="3">
      <t>ショウボウキョク</t>
    </rPh>
    <rPh sb="3" eb="4">
      <t>ダイ</t>
    </rPh>
    <rPh sb="5" eb="7">
      <t>チョウシャ</t>
    </rPh>
    <phoneticPr fontId="2"/>
  </si>
  <si>
    <t>総合医療検査センター</t>
    <rPh sb="0" eb="6">
      <t>ソウゴウイリョウケンサ</t>
    </rPh>
    <phoneticPr fontId="2"/>
  </si>
  <si>
    <t>施設名</t>
    <rPh sb="0" eb="3">
      <t>シセツ</t>
    </rPh>
    <phoneticPr fontId="1"/>
  </si>
  <si>
    <t>14f</t>
    <phoneticPr fontId="1"/>
  </si>
  <si>
    <t>鼓阪北小学校</t>
    <rPh sb="0" eb="6">
      <t>ツザカキタショウガッコウ</t>
    </rPh>
    <phoneticPr fontId="1"/>
  </si>
  <si>
    <t>2-1,-2</t>
    <phoneticPr fontId="1"/>
  </si>
  <si>
    <t>佐保台小学校</t>
    <rPh sb="0" eb="3">
      <t>サホダイ</t>
    </rPh>
    <rPh sb="3" eb="6">
      <t>ショウガッコウ</t>
    </rPh>
    <phoneticPr fontId="1"/>
  </si>
  <si>
    <t>a(1-1)</t>
    <phoneticPr fontId="1"/>
  </si>
  <si>
    <t>b(1-2)</t>
    <phoneticPr fontId="1"/>
  </si>
  <si>
    <t>c(1-3,-4)</t>
    <phoneticPr fontId="1"/>
  </si>
  <si>
    <t>d</t>
    <phoneticPr fontId="1"/>
  </si>
  <si>
    <t>1-5,-6</t>
    <phoneticPr fontId="1"/>
  </si>
  <si>
    <t>16-1a,-2,18-2c</t>
    <phoneticPr fontId="1"/>
  </si>
  <si>
    <t>16-1b</t>
    <phoneticPr fontId="1"/>
  </si>
  <si>
    <t>18-1,-2d</t>
    <phoneticPr fontId="1"/>
  </si>
  <si>
    <t>18-1e</t>
    <phoneticPr fontId="1"/>
  </si>
  <si>
    <t>18-1,-2f</t>
    <phoneticPr fontId="1"/>
  </si>
  <si>
    <t>18-1g</t>
    <phoneticPr fontId="1"/>
  </si>
  <si>
    <t>18-1h</t>
    <phoneticPr fontId="1"/>
  </si>
  <si>
    <t>18-1i</t>
    <phoneticPr fontId="1"/>
  </si>
  <si>
    <t>18-2j</t>
    <phoneticPr fontId="1"/>
  </si>
  <si>
    <t>田原小中学校</t>
    <rPh sb="0" eb="2">
      <t>タワラ</t>
    </rPh>
    <rPh sb="2" eb="3">
      <t>ショウ</t>
    </rPh>
    <rPh sb="3" eb="6">
      <t>チュウガッコウ</t>
    </rPh>
    <phoneticPr fontId="1"/>
  </si>
  <si>
    <t>市役所本庁舎</t>
    <rPh sb="0" eb="3">
      <t>シヤクショ</t>
    </rPh>
    <rPh sb="3" eb="6">
      <t>ホンチョウシャ</t>
    </rPh>
    <phoneticPr fontId="1"/>
  </si>
  <si>
    <t>令和７年度PPA事業対象施設一覧</t>
    <phoneticPr fontId="1"/>
  </si>
  <si>
    <t>都跡中学校</t>
    <rPh sb="0" eb="2">
      <t>ミアト</t>
    </rPh>
    <rPh sb="2" eb="5">
      <t>チュウガッコウ</t>
    </rPh>
    <phoneticPr fontId="1"/>
  </si>
  <si>
    <t>ならまちセンター</t>
    <phoneticPr fontId="1"/>
  </si>
  <si>
    <t>都祁行政センター</t>
  </si>
  <si>
    <t>都祁交流センター</t>
  </si>
  <si>
    <t>保健所・教育総合センター</t>
    <rPh sb="0" eb="3">
      <t>ホケンジョ</t>
    </rPh>
    <rPh sb="4" eb="6">
      <t>キョウイク</t>
    </rPh>
    <rPh sb="6" eb="8">
      <t>ソウゴウ</t>
    </rPh>
    <phoneticPr fontId="1"/>
  </si>
  <si>
    <t>市立奈良病院</t>
    <rPh sb="0" eb="6">
      <t>シリツナラビョウイン</t>
    </rPh>
    <phoneticPr fontId="2"/>
  </si>
  <si>
    <t>⑩総支払額（円）
（20年間）</t>
    <rPh sb="1" eb="4">
      <t>ソウシハライ</t>
    </rPh>
    <rPh sb="4" eb="5">
      <t>ガク</t>
    </rPh>
    <rPh sb="6" eb="7">
      <t>エン</t>
    </rPh>
    <rPh sb="12" eb="14">
      <t>ネンカン</t>
    </rPh>
    <phoneticPr fontId="3"/>
  </si>
  <si>
    <t>⑧kWh当たりPPA料金単価（円）</t>
    <rPh sb="10" eb="12">
      <t>リョウキン</t>
    </rPh>
    <phoneticPr fontId="1"/>
  </si>
  <si>
    <t>⑨年額（円）</t>
    <rPh sb="1" eb="3">
      <t>ネンガク</t>
    </rPh>
    <rPh sb="4" eb="5">
      <t>エン</t>
    </rPh>
    <phoneticPr fontId="3"/>
  </si>
  <si>
    <r>
      <rPr>
        <sz val="14"/>
        <rFont val="ＭＳ Ｐゴシック"/>
        <family val="3"/>
        <charset val="128"/>
      </rPr>
      <t>　　　　備考</t>
    </r>
    <r>
      <rPr>
        <sz val="12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設置できない理由
懸念事項等がある場合は必ず記述してください。</t>
    </r>
    <rPh sb="4" eb="6">
      <t>ビコウ</t>
    </rPh>
    <rPh sb="8" eb="10">
      <t>セッチ</t>
    </rPh>
    <rPh sb="14" eb="16">
      <t>リユウ</t>
    </rPh>
    <rPh sb="17" eb="22">
      <t>ケネンジコウトウ</t>
    </rPh>
    <rPh sb="25" eb="27">
      <t>バアイ</t>
    </rPh>
    <rPh sb="28" eb="29">
      <t>カナラ</t>
    </rPh>
    <rPh sb="30" eb="32">
      <t>キジュツ</t>
    </rPh>
    <phoneticPr fontId="1"/>
  </si>
  <si>
    <t>⑪上限単価の場合との支払差額総額（円）（20年間）</t>
    <rPh sb="1" eb="5">
      <t>ジョウゲンタンカ</t>
    </rPh>
    <rPh sb="6" eb="8">
      <t>バアイ</t>
    </rPh>
    <rPh sb="10" eb="12">
      <t>シハライ</t>
    </rPh>
    <rPh sb="12" eb="14">
      <t>サガク</t>
    </rPh>
    <rPh sb="14" eb="16">
      <t>ソウガク</t>
    </rPh>
    <rPh sb="17" eb="18">
      <t>エン</t>
    </rPh>
    <rPh sb="22" eb="24">
      <t>ネンカン</t>
    </rPh>
    <phoneticPr fontId="3"/>
  </si>
  <si>
    <t>（様式第６号別紙）</t>
    <rPh sb="1" eb="3">
      <t>ヨウシキ</t>
    </rPh>
    <rPh sb="3" eb="4">
      <t>ダイ</t>
    </rPh>
    <rPh sb="5" eb="6">
      <t>ゴウ</t>
    </rPh>
    <rPh sb="6" eb="8">
      <t>ベッシ</t>
    </rPh>
    <phoneticPr fontId="1"/>
  </si>
  <si>
    <t>年間想定発電量（kWh）</t>
    <rPh sb="0" eb="2">
      <t>ネンカン</t>
    </rPh>
    <rPh sb="2" eb="4">
      <t>ソウテイ</t>
    </rPh>
    <rPh sb="4" eb="6">
      <t>ハツデン</t>
    </rPh>
    <rPh sb="6" eb="7">
      <t>リョウ</t>
    </rPh>
    <phoneticPr fontId="3"/>
  </si>
  <si>
    <t>年間想定自家消費量（kWh）</t>
    <rPh sb="0" eb="2">
      <t>ネンカン</t>
    </rPh>
    <rPh sb="2" eb="4">
      <t>ソウテイ</t>
    </rPh>
    <rPh sb="4" eb="9">
      <t>ジカショウヒリョウ</t>
    </rPh>
    <rPh sb="9" eb="10">
      <t>デンリョウ</t>
    </rPh>
    <phoneticPr fontId="3"/>
  </si>
  <si>
    <t>自家消費率（％）</t>
    <rPh sb="0" eb="2">
      <t>ジカ</t>
    </rPh>
    <rPh sb="2" eb="4">
      <t>ショウヒ</t>
    </rPh>
    <rPh sb="4" eb="5">
      <t>リツ</t>
    </rPh>
    <phoneticPr fontId="3"/>
  </si>
  <si>
    <t>総事業費（補助金控除後）</t>
    <rPh sb="0" eb="4">
      <t>ソウジギョウヒ</t>
    </rPh>
    <rPh sb="5" eb="8">
      <t>ホジョキン</t>
    </rPh>
    <rPh sb="8" eb="10">
      <t>コウジョ</t>
    </rPh>
    <rPh sb="10" eb="11">
      <t>ゴ</t>
    </rPh>
    <phoneticPr fontId="1"/>
  </si>
  <si>
    <t>kWh当たりPPA料金単価（円）</t>
    <rPh sb="9" eb="11">
      <t>リョウキン</t>
    </rPh>
    <phoneticPr fontId="1"/>
  </si>
  <si>
    <t>その他事業費（維持管理・修理等に係る費用、電力供給期間に係る費用等）</t>
    <rPh sb="2" eb="3">
      <t>タ</t>
    </rPh>
    <rPh sb="3" eb="6">
      <t>ジギョウヒ</t>
    </rPh>
    <rPh sb="7" eb="9">
      <t>イジ</t>
    </rPh>
    <rPh sb="9" eb="11">
      <t>カンリ</t>
    </rPh>
    <rPh sb="12" eb="14">
      <t>シュウリ</t>
    </rPh>
    <rPh sb="14" eb="15">
      <t>トウ</t>
    </rPh>
    <rPh sb="16" eb="17">
      <t>カカワ</t>
    </rPh>
    <rPh sb="18" eb="20">
      <t>ヒヨウ</t>
    </rPh>
    <rPh sb="21" eb="27">
      <t>デンリョクキョウキュウキカン</t>
    </rPh>
    <rPh sb="28" eb="29">
      <t>カカ</t>
    </rPh>
    <rPh sb="30" eb="32">
      <t>ヒヨウ</t>
    </rPh>
    <rPh sb="32" eb="33">
      <t>トウ</t>
    </rPh>
    <phoneticPr fontId="1"/>
  </si>
  <si>
    <t>太陽光発電設備</t>
    <rPh sb="0" eb="3">
      <t>タイヨウコウ</t>
    </rPh>
    <rPh sb="3" eb="7">
      <t>ハツデンセツビ</t>
    </rPh>
    <phoneticPr fontId="1"/>
  </si>
  <si>
    <t>蓄電池</t>
    <rPh sb="0" eb="3">
      <t>チクデンチ</t>
    </rPh>
    <phoneticPr fontId="1"/>
  </si>
  <si>
    <t>補助金額
(国交付金額)</t>
    <rPh sb="6" eb="7">
      <t>クニ</t>
    </rPh>
    <rPh sb="7" eb="11">
      <t>コウフキンガク</t>
    </rPh>
    <phoneticPr fontId="1"/>
  </si>
  <si>
    <t>★</t>
    <phoneticPr fontId="1"/>
  </si>
  <si>
    <t>対象施設毎の工事費及びkWh当たりPPA料金単価積算内訳書</t>
    <rPh sb="0" eb="2">
      <t>タイショウ</t>
    </rPh>
    <rPh sb="2" eb="4">
      <t>シセツ</t>
    </rPh>
    <rPh sb="4" eb="5">
      <t>ゴト</t>
    </rPh>
    <rPh sb="6" eb="9">
      <t>コウジヒ</t>
    </rPh>
    <rPh sb="9" eb="10">
      <t>オヨ</t>
    </rPh>
    <rPh sb="14" eb="15">
      <t>ア</t>
    </rPh>
    <rPh sb="20" eb="24">
      <t>リョウキンタンカ</t>
    </rPh>
    <rPh sb="24" eb="26">
      <t>セキサン</t>
    </rPh>
    <rPh sb="26" eb="29">
      <t>ウチワケショ</t>
    </rPh>
    <phoneticPr fontId="1"/>
  </si>
  <si>
    <t>工事費総額(円)</t>
    <rPh sb="3" eb="5">
      <t>ソウガク</t>
    </rPh>
    <rPh sb="6" eb="7">
      <t>エン</t>
    </rPh>
    <phoneticPr fontId="1"/>
  </si>
  <si>
    <t>うち工事費※税抜
(補助対象経費)</t>
    <rPh sb="6" eb="8">
      <t>ゼイヌ</t>
    </rPh>
    <phoneticPr fontId="1"/>
  </si>
  <si>
    <t>うち工事費
(補助対象外経費)</t>
    <rPh sb="11" eb="12">
      <t>ソト</t>
    </rPh>
    <phoneticPr fontId="1"/>
  </si>
  <si>
    <t>総事業費(円)</t>
    <rPh sb="0" eb="4">
      <t>ソウジギョウヒ</t>
    </rPh>
    <rPh sb="5" eb="6">
      <t>エン</t>
    </rPh>
    <phoneticPr fontId="1"/>
  </si>
  <si>
    <t>※「合計等」の★欄を様式第５号の該当箇所に転記すること。</t>
    <rPh sb="2" eb="5">
      <t>ゴウケイトウ</t>
    </rPh>
    <rPh sb="8" eb="9">
      <t>ラン</t>
    </rPh>
    <rPh sb="10" eb="12">
      <t>ヨウシキ</t>
    </rPh>
    <rPh sb="12" eb="13">
      <t>ダイ</t>
    </rPh>
    <rPh sb="14" eb="15">
      <t>ゴウ</t>
    </rPh>
    <rPh sb="16" eb="18">
      <t>ガイトウ</t>
    </rPh>
    <rPh sb="18" eb="20">
      <t>カショ</t>
    </rPh>
    <rPh sb="21" eb="23">
      <t>テンキ</t>
    </rPh>
    <phoneticPr fontId="1"/>
  </si>
  <si>
    <t>※金額は円単位で入力すること。</t>
  </si>
  <si>
    <t>中央棟</t>
    <rPh sb="0" eb="3">
      <t>チュウオウトウ</t>
    </rPh>
    <phoneticPr fontId="1"/>
  </si>
  <si>
    <t>北棟</t>
    <rPh sb="0" eb="2">
      <t>キタトウ</t>
    </rPh>
    <phoneticPr fontId="1"/>
  </si>
  <si>
    <t>西棟</t>
    <rPh sb="0" eb="2">
      <t>ニシトウ</t>
    </rPh>
    <phoneticPr fontId="1"/>
  </si>
  <si>
    <t>3</t>
    <phoneticPr fontId="1"/>
  </si>
  <si>
    <t>11</t>
    <phoneticPr fontId="1"/>
  </si>
  <si>
    <t>本館</t>
    <rPh sb="0" eb="2">
      <t>ホンカン</t>
    </rPh>
    <phoneticPr fontId="1"/>
  </si>
  <si>
    <t>別館</t>
    <rPh sb="0" eb="2">
      <t>ベッカン</t>
    </rPh>
    <phoneticPr fontId="1"/>
  </si>
  <si>
    <t>12</t>
    <phoneticPr fontId="1"/>
  </si>
  <si>
    <t>プール東側地上</t>
    <rPh sb="3" eb="4">
      <t>ヒガシ</t>
    </rPh>
    <rPh sb="4" eb="5">
      <t>ガワ</t>
    </rPh>
    <rPh sb="5" eb="7">
      <t>チジョウ</t>
    </rPh>
    <phoneticPr fontId="1"/>
  </si>
  <si>
    <t>参考単価（円）</t>
    <rPh sb="0" eb="2">
      <t>サンコウ</t>
    </rPh>
    <rPh sb="2" eb="4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</si>
</sst>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0_);\(0\)"/>
    <numFmt numFmtId="178" formatCode="#,##0.0;[Red]\-#,##0.0"/>
    <numFmt numFmtId="179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name val="ＭＳ 明朝"/>
      <family val="1"/>
      <charset val="128"/>
    </font>
    <font>
      <sz val="2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9" fillId="0" borderId="22" xfId="0" applyFont="1" applyFill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left" vertical="center" wrapText="1"/>
    </xf>
    <xf numFmtId="176" fontId="4" fillId="4" borderId="3" xfId="2" applyNumberFormat="1" applyFont="1" applyFill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4" fillId="0" borderId="25" xfId="0" applyNumberFormat="1" applyFont="1" applyBorder="1">
      <alignment vertical="center"/>
    </xf>
    <xf numFmtId="0" fontId="15" fillId="0" borderId="0" xfId="0" applyFont="1">
      <alignment vertical="center"/>
    </xf>
    <xf numFmtId="49" fontId="4" fillId="0" borderId="26" xfId="0" applyNumberFormat="1" applyFont="1" applyBorder="1">
      <alignment vertical="center"/>
    </xf>
    <xf numFmtId="49" fontId="4" fillId="0" borderId="27" xfId="0" applyNumberFormat="1" applyFont="1" applyBorder="1">
      <alignment vertical="center"/>
    </xf>
    <xf numFmtId="49" fontId="4" fillId="0" borderId="29" xfId="0" applyNumberFormat="1" applyFont="1" applyBorder="1">
      <alignment vertical="center"/>
    </xf>
    <xf numFmtId="49" fontId="4" fillId="0" borderId="30" xfId="0" applyNumberFormat="1" applyFont="1" applyBorder="1">
      <alignment vertical="center"/>
    </xf>
    <xf numFmtId="49" fontId="4" fillId="0" borderId="31" xfId="0" applyNumberFormat="1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9" fillId="3" borderId="9" xfId="1" applyNumberFormat="1" applyFont="1" applyFill="1" applyBorder="1" applyAlignment="1">
      <alignment horizontal="left" vertical="top" wrapText="1"/>
    </xf>
    <xf numFmtId="0" fontId="9" fillId="3" borderId="17" xfId="1" applyNumberFormat="1" applyFont="1" applyFill="1" applyBorder="1" applyAlignment="1">
      <alignment horizontal="left" vertical="top" wrapText="1"/>
    </xf>
    <xf numFmtId="0" fontId="9" fillId="3" borderId="8" xfId="1" applyNumberFormat="1" applyFont="1" applyFill="1" applyBorder="1" applyAlignment="1">
      <alignment horizontal="left" vertical="top" wrapText="1"/>
    </xf>
    <xf numFmtId="0" fontId="9" fillId="3" borderId="13" xfId="1" applyNumberFormat="1" applyFont="1" applyFill="1" applyBorder="1" applyAlignment="1">
      <alignment horizontal="left" vertical="top" wrapText="1"/>
    </xf>
    <xf numFmtId="49" fontId="4" fillId="0" borderId="34" xfId="0" applyNumberFormat="1" applyFont="1" applyBorder="1">
      <alignment vertical="center"/>
    </xf>
    <xf numFmtId="49" fontId="4" fillId="0" borderId="35" xfId="0" applyNumberFormat="1" applyFont="1" applyBorder="1">
      <alignment vertical="center"/>
    </xf>
    <xf numFmtId="49" fontId="4" fillId="0" borderId="36" xfId="0" applyNumberFormat="1" applyFont="1" applyBorder="1">
      <alignment vertical="center"/>
    </xf>
    <xf numFmtId="0" fontId="9" fillId="3" borderId="19" xfId="1" applyNumberFormat="1" applyFont="1" applyFill="1" applyBorder="1" applyAlignment="1">
      <alignment horizontal="left" vertical="top" wrapText="1"/>
    </xf>
    <xf numFmtId="0" fontId="2" fillId="0" borderId="0" xfId="0" applyFont="1" applyBorder="1">
      <alignment vertical="center"/>
    </xf>
    <xf numFmtId="40" fontId="2" fillId="0" borderId="40" xfId="1" applyNumberFormat="1" applyFont="1" applyFill="1" applyBorder="1">
      <alignment vertical="center"/>
    </xf>
    <xf numFmtId="38" fontId="4" fillId="3" borderId="39" xfId="1" applyFont="1" applyFill="1" applyBorder="1" applyAlignment="1">
      <alignment horizontal="right" vertical="center"/>
    </xf>
    <xf numFmtId="38" fontId="4" fillId="3" borderId="38" xfId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4" xfId="0" applyFont="1" applyBorder="1">
      <alignment vertical="center"/>
    </xf>
    <xf numFmtId="49" fontId="4" fillId="0" borderId="46" xfId="0" applyNumberFormat="1" applyFont="1" applyBorder="1">
      <alignment vertical="center"/>
    </xf>
    <xf numFmtId="0" fontId="9" fillId="3" borderId="47" xfId="1" applyNumberFormat="1" applyFont="1" applyFill="1" applyBorder="1" applyAlignment="1">
      <alignment horizontal="left" vertical="top" wrapText="1"/>
    </xf>
    <xf numFmtId="38" fontId="4" fillId="2" borderId="55" xfId="1" applyFont="1" applyFill="1" applyBorder="1" applyAlignment="1">
      <alignment horizontal="right" vertical="center"/>
    </xf>
    <xf numFmtId="176" fontId="4" fillId="2" borderId="55" xfId="2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20" xfId="0" applyFont="1" applyFill="1" applyBorder="1" applyAlignment="1">
      <alignment vertical="center" wrapText="1"/>
    </xf>
    <xf numFmtId="0" fontId="4" fillId="0" borderId="57" xfId="0" applyFont="1" applyBorder="1">
      <alignment vertical="center"/>
    </xf>
    <xf numFmtId="38" fontId="4" fillId="3" borderId="22" xfId="1" applyFont="1" applyFill="1" applyBorder="1" applyAlignment="1">
      <alignment horizontal="right" vertical="center"/>
    </xf>
    <xf numFmtId="176" fontId="4" fillId="4" borderId="22" xfId="2" applyNumberFormat="1" applyFont="1" applyFill="1" applyBorder="1" applyAlignment="1">
      <alignment horizontal="right" vertical="center"/>
    </xf>
    <xf numFmtId="38" fontId="4" fillId="4" borderId="22" xfId="1" applyFont="1" applyFill="1" applyBorder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38" fontId="4" fillId="2" borderId="54" xfId="1" applyFont="1" applyFill="1" applyBorder="1" applyAlignment="1">
      <alignment horizontal="right" vertical="center"/>
    </xf>
    <xf numFmtId="38" fontId="4" fillId="2" borderId="58" xfId="1" applyFont="1" applyFill="1" applyBorder="1" applyAlignment="1">
      <alignment horizontal="center" vertical="center"/>
    </xf>
    <xf numFmtId="177" fontId="4" fillId="0" borderId="62" xfId="0" applyNumberFormat="1" applyFont="1" applyBorder="1">
      <alignment vertical="center"/>
    </xf>
    <xf numFmtId="177" fontId="4" fillId="0" borderId="66" xfId="0" applyNumberFormat="1" applyFont="1" applyBorder="1">
      <alignment vertical="center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2" fillId="3" borderId="3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6" xfId="0" applyFont="1" applyBorder="1" applyAlignment="1">
      <alignment horizontal="center" vertical="center" wrapText="1"/>
    </xf>
    <xf numFmtId="40" fontId="2" fillId="0" borderId="40" xfId="1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177" fontId="4" fillId="0" borderId="59" xfId="0" applyNumberFormat="1" applyFont="1" applyBorder="1">
      <alignment vertical="center"/>
    </xf>
    <xf numFmtId="38" fontId="4" fillId="4" borderId="16" xfId="1" applyFont="1" applyFill="1" applyBorder="1" applyAlignment="1">
      <alignment horizontal="right" vertical="center"/>
    </xf>
    <xf numFmtId="38" fontId="4" fillId="4" borderId="7" xfId="1" applyFont="1" applyFill="1" applyBorder="1" applyAlignment="1">
      <alignment horizontal="right" vertical="center"/>
    </xf>
    <xf numFmtId="38" fontId="4" fillId="4" borderId="6" xfId="1" applyFont="1" applyFill="1" applyBorder="1" applyAlignment="1">
      <alignment horizontal="right" vertical="center"/>
    </xf>
    <xf numFmtId="176" fontId="4" fillId="4" borderId="16" xfId="2" applyNumberFormat="1" applyFont="1" applyFill="1" applyBorder="1" applyAlignment="1">
      <alignment horizontal="right" vertical="center"/>
    </xf>
    <xf numFmtId="176" fontId="4" fillId="4" borderId="7" xfId="2" applyNumberFormat="1" applyFont="1" applyFill="1" applyBorder="1" applyAlignment="1">
      <alignment horizontal="right" vertical="center"/>
    </xf>
    <xf numFmtId="176" fontId="4" fillId="4" borderId="6" xfId="2" applyNumberFormat="1" applyFont="1" applyFill="1" applyBorder="1" applyAlignment="1">
      <alignment horizontal="right" vertical="center"/>
    </xf>
    <xf numFmtId="38" fontId="4" fillId="3" borderId="16" xfId="1" applyFont="1" applyFill="1" applyBorder="1" applyAlignment="1">
      <alignment horizontal="right" vertical="center"/>
    </xf>
    <xf numFmtId="38" fontId="4" fillId="3" borderId="7" xfId="1" applyFont="1" applyFill="1" applyBorder="1" applyAlignment="1">
      <alignment horizontal="right" vertical="center"/>
    </xf>
    <xf numFmtId="38" fontId="4" fillId="3" borderId="6" xfId="1" applyFont="1" applyFill="1" applyBorder="1" applyAlignment="1">
      <alignment horizontal="right" vertical="center"/>
    </xf>
    <xf numFmtId="38" fontId="4" fillId="4" borderId="3" xfId="1" applyFont="1" applyFill="1" applyBorder="1" applyAlignment="1">
      <alignment horizontal="right" vertical="center"/>
    </xf>
    <xf numFmtId="177" fontId="4" fillId="0" borderId="61" xfId="0" applyNumberFormat="1" applyFont="1" applyBorder="1">
      <alignment vertical="center"/>
    </xf>
    <xf numFmtId="0" fontId="2" fillId="3" borderId="16" xfId="0" applyFont="1" applyFill="1" applyBorder="1" applyAlignment="1">
      <alignment horizontal="right" vertical="center"/>
    </xf>
    <xf numFmtId="38" fontId="4" fillId="4" borderId="33" xfId="1" applyFont="1" applyFill="1" applyBorder="1" applyAlignment="1">
      <alignment horizontal="right" vertical="center"/>
    </xf>
    <xf numFmtId="49" fontId="4" fillId="0" borderId="76" xfId="0" applyNumberFormat="1" applyFont="1" applyBorder="1">
      <alignment vertical="center"/>
    </xf>
    <xf numFmtId="0" fontId="9" fillId="3" borderId="78" xfId="1" applyNumberFormat="1" applyFont="1" applyFill="1" applyBorder="1" applyAlignment="1">
      <alignment horizontal="left" vertical="top" wrapText="1"/>
    </xf>
    <xf numFmtId="0" fontId="4" fillId="0" borderId="3" xfId="0" applyFont="1" applyBorder="1">
      <alignment vertical="center"/>
    </xf>
    <xf numFmtId="177" fontId="4" fillId="0" borderId="79" xfId="0" applyNumberFormat="1" applyFont="1" applyBorder="1">
      <alignment vertical="center"/>
    </xf>
    <xf numFmtId="0" fontId="4" fillId="0" borderId="80" xfId="0" applyFont="1" applyBorder="1">
      <alignment vertical="center"/>
    </xf>
    <xf numFmtId="38" fontId="4" fillId="3" borderId="33" xfId="1" applyFont="1" applyFill="1" applyBorder="1" applyAlignment="1">
      <alignment horizontal="right" vertical="center"/>
    </xf>
    <xf numFmtId="176" fontId="4" fillId="4" borderId="33" xfId="2" applyNumberFormat="1" applyFont="1" applyFill="1" applyBorder="1" applyAlignment="1">
      <alignment horizontal="right" vertical="center"/>
    </xf>
    <xf numFmtId="38" fontId="4" fillId="4" borderId="3" xfId="1" applyFont="1" applyFill="1" applyBorder="1" applyAlignment="1">
      <alignment horizontal="right" vertical="center"/>
    </xf>
    <xf numFmtId="38" fontId="4" fillId="4" borderId="3" xfId="1" applyFont="1" applyFill="1" applyBorder="1" applyAlignment="1">
      <alignment horizontal="right" vertical="center"/>
    </xf>
    <xf numFmtId="177" fontId="4" fillId="0" borderId="82" xfId="0" applyNumberFormat="1" applyFont="1" applyBorder="1">
      <alignment vertical="center"/>
    </xf>
    <xf numFmtId="49" fontId="4" fillId="0" borderId="83" xfId="0" applyNumberFormat="1" applyFont="1" applyBorder="1">
      <alignment vertical="center"/>
    </xf>
    <xf numFmtId="49" fontId="4" fillId="0" borderId="87" xfId="0" applyNumberFormat="1" applyFont="1" applyBorder="1">
      <alignment vertical="center"/>
    </xf>
    <xf numFmtId="49" fontId="4" fillId="0" borderId="86" xfId="0" applyNumberFormat="1" applyFont="1" applyBorder="1">
      <alignment vertical="center"/>
    </xf>
    <xf numFmtId="0" fontId="9" fillId="3" borderId="72" xfId="1" applyNumberFormat="1" applyFont="1" applyFill="1" applyBorder="1" applyAlignment="1">
      <alignment horizontal="left" vertical="top" wrapText="1"/>
    </xf>
    <xf numFmtId="49" fontId="4" fillId="0" borderId="89" xfId="0" applyNumberFormat="1" applyFont="1" applyBorder="1">
      <alignment vertical="center"/>
    </xf>
    <xf numFmtId="49" fontId="4" fillId="0" borderId="88" xfId="0" applyNumberFormat="1" applyFont="1" applyBorder="1">
      <alignment vertical="center"/>
    </xf>
    <xf numFmtId="177" fontId="4" fillId="0" borderId="90" xfId="0" applyNumberFormat="1" applyFont="1" applyBorder="1" applyAlignment="1">
      <alignment horizontal="right" vertical="center"/>
    </xf>
    <xf numFmtId="0" fontId="4" fillId="0" borderId="20" xfId="0" applyFont="1" applyFill="1" applyBorder="1" applyAlignment="1">
      <alignment horizontal="left" vertical="center"/>
    </xf>
    <xf numFmtId="49" fontId="4" fillId="0" borderId="91" xfId="0" applyNumberFormat="1" applyFont="1" applyBorder="1">
      <alignment vertical="center"/>
    </xf>
    <xf numFmtId="0" fontId="9" fillId="3" borderId="3" xfId="1" applyNumberFormat="1" applyFont="1" applyFill="1" applyBorder="1" applyAlignment="1">
      <alignment horizontal="left" vertical="top" wrapText="1"/>
    </xf>
    <xf numFmtId="178" fontId="4" fillId="4" borderId="3" xfId="1" applyNumberFormat="1" applyFont="1" applyFill="1" applyBorder="1" applyAlignment="1">
      <alignment horizontal="right" vertical="center"/>
    </xf>
    <xf numFmtId="178" fontId="4" fillId="4" borderId="39" xfId="1" applyNumberFormat="1" applyFont="1" applyFill="1" applyBorder="1" applyAlignment="1">
      <alignment horizontal="right" vertical="center"/>
    </xf>
    <xf numFmtId="178" fontId="4" fillId="3" borderId="81" xfId="1" applyNumberFormat="1" applyFont="1" applyFill="1" applyBorder="1" applyAlignment="1">
      <alignment horizontal="right" vertical="center"/>
    </xf>
    <xf numFmtId="178" fontId="4" fillId="3" borderId="72" xfId="1" applyNumberFormat="1" applyFont="1" applyFill="1" applyBorder="1" applyAlignment="1">
      <alignment horizontal="right" vertical="center"/>
    </xf>
    <xf numFmtId="178" fontId="4" fillId="3" borderId="13" xfId="1" applyNumberFormat="1" applyFont="1" applyFill="1" applyBorder="1" applyAlignment="1">
      <alignment horizontal="right" vertical="center"/>
    </xf>
    <xf numFmtId="178" fontId="4" fillId="3" borderId="21" xfId="1" applyNumberFormat="1" applyFont="1" applyFill="1" applyBorder="1" applyAlignment="1">
      <alignment horizontal="right" vertical="center"/>
    </xf>
    <xf numFmtId="178" fontId="4" fillId="3" borderId="71" xfId="1" applyNumberFormat="1" applyFont="1" applyFill="1" applyBorder="1" applyAlignment="1">
      <alignment horizontal="right" vertical="center"/>
    </xf>
    <xf numFmtId="178" fontId="4" fillId="3" borderId="56" xfId="1" applyNumberFormat="1" applyFont="1" applyFill="1" applyBorder="1" applyAlignment="1">
      <alignment horizontal="right" vertical="center"/>
    </xf>
    <xf numFmtId="178" fontId="2" fillId="0" borderId="0" xfId="0" applyNumberFormat="1" applyFont="1">
      <alignment vertical="center"/>
    </xf>
    <xf numFmtId="179" fontId="4" fillId="3" borderId="11" xfId="1" applyNumberFormat="1" applyFont="1" applyFill="1" applyBorder="1" applyAlignment="1">
      <alignment horizontal="right" vertical="center"/>
    </xf>
    <xf numFmtId="179" fontId="4" fillId="3" borderId="5" xfId="1" applyNumberFormat="1" applyFont="1" applyFill="1" applyBorder="1" applyAlignment="1">
      <alignment horizontal="right" vertical="center"/>
    </xf>
    <xf numFmtId="179" fontId="4" fillId="3" borderId="4" xfId="1" applyNumberFormat="1" applyFont="1" applyFill="1" applyBorder="1" applyAlignment="1">
      <alignment horizontal="right" vertical="center"/>
    </xf>
    <xf numFmtId="179" fontId="2" fillId="4" borderId="3" xfId="0" applyNumberFormat="1" applyFont="1" applyFill="1" applyBorder="1" applyAlignment="1">
      <alignment horizontal="right" vertical="center"/>
    </xf>
    <xf numFmtId="179" fontId="4" fillId="3" borderId="3" xfId="1" applyNumberFormat="1" applyFont="1" applyFill="1" applyBorder="1" applyAlignment="1">
      <alignment horizontal="right" vertical="center"/>
    </xf>
    <xf numFmtId="179" fontId="4" fillId="3" borderId="15" xfId="1" applyNumberFormat="1" applyFont="1" applyFill="1" applyBorder="1" applyAlignment="1">
      <alignment horizontal="right" vertical="center"/>
    </xf>
    <xf numFmtId="179" fontId="4" fillId="3" borderId="6" xfId="1" applyNumberFormat="1" applyFont="1" applyFill="1" applyBorder="1" applyAlignment="1">
      <alignment horizontal="right" vertical="center"/>
    </xf>
    <xf numFmtId="179" fontId="4" fillId="3" borderId="77" xfId="1" applyNumberFormat="1" applyFont="1" applyFill="1" applyBorder="1" applyAlignment="1">
      <alignment horizontal="right" vertical="center"/>
    </xf>
    <xf numFmtId="179" fontId="2" fillId="4" borderId="3" xfId="0" applyNumberFormat="1" applyFont="1" applyFill="1" applyBorder="1" applyAlignment="1">
      <alignment vertical="center"/>
    </xf>
    <xf numFmtId="179" fontId="4" fillId="3" borderId="18" xfId="1" applyNumberFormat="1" applyFont="1" applyFill="1" applyBorder="1" applyAlignment="1">
      <alignment horizontal="right" vertical="center"/>
    </xf>
    <xf numFmtId="178" fontId="4" fillId="2" borderId="67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77" fontId="4" fillId="0" borderId="59" xfId="0" applyNumberFormat="1" applyFont="1" applyBorder="1">
      <alignment vertical="center"/>
    </xf>
    <xf numFmtId="177" fontId="4" fillId="0" borderId="60" xfId="0" applyNumberFormat="1" applyFont="1" applyBorder="1">
      <alignment vertical="center"/>
    </xf>
    <xf numFmtId="0" fontId="4" fillId="0" borderId="45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179" fontId="4" fillId="3" borderId="16" xfId="1" applyNumberFormat="1" applyFont="1" applyFill="1" applyBorder="1" applyAlignment="1">
      <alignment horizontal="right" vertical="center"/>
    </xf>
    <xf numFmtId="179" fontId="4" fillId="3" borderId="7" xfId="1" applyNumberFormat="1" applyFont="1" applyFill="1" applyBorder="1" applyAlignment="1">
      <alignment horizontal="right" vertical="center"/>
    </xf>
    <xf numFmtId="179" fontId="4" fillId="3" borderId="6" xfId="1" applyNumberFormat="1" applyFont="1" applyFill="1" applyBorder="1" applyAlignment="1">
      <alignment horizontal="right" vertical="center"/>
    </xf>
    <xf numFmtId="38" fontId="4" fillId="4" borderId="16" xfId="1" applyFont="1" applyFill="1" applyBorder="1" applyAlignment="1">
      <alignment horizontal="right" vertical="center"/>
    </xf>
    <xf numFmtId="38" fontId="4" fillId="4" borderId="7" xfId="1" applyFont="1" applyFill="1" applyBorder="1" applyAlignment="1">
      <alignment horizontal="right" vertical="center"/>
    </xf>
    <xf numFmtId="38" fontId="4" fillId="4" borderId="6" xfId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/>
    </xf>
    <xf numFmtId="178" fontId="4" fillId="4" borderId="7" xfId="1" applyNumberFormat="1" applyFont="1" applyFill="1" applyBorder="1" applyAlignment="1">
      <alignment horizontal="right" vertical="center"/>
    </xf>
    <xf numFmtId="178" fontId="2" fillId="4" borderId="6" xfId="0" applyNumberFormat="1" applyFont="1" applyFill="1" applyBorder="1" applyAlignment="1">
      <alignment horizontal="right" vertical="center"/>
    </xf>
    <xf numFmtId="179" fontId="2" fillId="4" borderId="7" xfId="0" applyNumberFormat="1" applyFont="1" applyFill="1" applyBorder="1" applyAlignment="1">
      <alignment horizontal="right" vertical="center"/>
    </xf>
    <xf numFmtId="179" fontId="2" fillId="4" borderId="6" xfId="0" applyNumberFormat="1" applyFont="1" applyFill="1" applyBorder="1" applyAlignment="1">
      <alignment horizontal="right" vertical="center"/>
    </xf>
    <xf numFmtId="178" fontId="4" fillId="4" borderId="16" xfId="1" applyNumberFormat="1" applyFont="1" applyFill="1" applyBorder="1" applyAlignment="1">
      <alignment horizontal="right" vertical="center"/>
    </xf>
    <xf numFmtId="178" fontId="4" fillId="4" borderId="6" xfId="1" applyNumberFormat="1" applyFont="1" applyFill="1" applyBorder="1" applyAlignment="1">
      <alignment horizontal="right" vertical="center"/>
    </xf>
    <xf numFmtId="176" fontId="4" fillId="4" borderId="16" xfId="2" applyNumberFormat="1" applyFont="1" applyFill="1" applyBorder="1" applyAlignment="1">
      <alignment horizontal="right" vertical="center"/>
    </xf>
    <xf numFmtId="176" fontId="4" fillId="4" borderId="7" xfId="2" applyNumberFormat="1" applyFont="1" applyFill="1" applyBorder="1" applyAlignment="1">
      <alignment horizontal="right" vertical="center"/>
    </xf>
    <xf numFmtId="176" fontId="4" fillId="4" borderId="6" xfId="2" applyNumberFormat="1" applyFont="1" applyFill="1" applyBorder="1" applyAlignment="1">
      <alignment horizontal="right" vertical="center"/>
    </xf>
    <xf numFmtId="38" fontId="4" fillId="3" borderId="16" xfId="1" applyFont="1" applyFill="1" applyBorder="1" applyAlignment="1">
      <alignment horizontal="right" vertical="center"/>
    </xf>
    <xf numFmtId="38" fontId="4" fillId="3" borderId="7" xfId="1" applyFont="1" applyFill="1" applyBorder="1" applyAlignment="1">
      <alignment horizontal="right" vertical="center"/>
    </xf>
    <xf numFmtId="38" fontId="4" fillId="3" borderId="6" xfId="1" applyFont="1" applyFill="1" applyBorder="1" applyAlignment="1">
      <alignment horizontal="right" vertical="center"/>
    </xf>
    <xf numFmtId="38" fontId="4" fillId="4" borderId="3" xfId="1" applyFont="1" applyFill="1" applyBorder="1" applyAlignment="1">
      <alignment horizontal="right" vertical="center"/>
    </xf>
    <xf numFmtId="178" fontId="2" fillId="4" borderId="16" xfId="0" applyNumberFormat="1" applyFont="1" applyFill="1" applyBorder="1" applyAlignment="1">
      <alignment horizontal="right" vertical="center"/>
    </xf>
    <xf numFmtId="178" fontId="2" fillId="4" borderId="7" xfId="0" applyNumberFormat="1" applyFont="1" applyFill="1" applyBorder="1" applyAlignment="1">
      <alignment horizontal="right" vertical="center"/>
    </xf>
    <xf numFmtId="38" fontId="4" fillId="4" borderId="12" xfId="1" applyFont="1" applyFill="1" applyBorder="1" applyAlignment="1">
      <alignment horizontal="right" vertical="center"/>
    </xf>
    <xf numFmtId="178" fontId="4" fillId="4" borderId="12" xfId="1" applyNumberFormat="1" applyFont="1" applyFill="1" applyBorder="1" applyAlignment="1">
      <alignment horizontal="right" vertical="center"/>
    </xf>
    <xf numFmtId="38" fontId="2" fillId="4" borderId="16" xfId="0" applyNumberFormat="1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176" fontId="2" fillId="4" borderId="6" xfId="2" applyNumberFormat="1" applyFont="1" applyFill="1" applyBorder="1" applyAlignment="1">
      <alignment horizontal="right" vertical="center"/>
    </xf>
    <xf numFmtId="177" fontId="4" fillId="0" borderId="61" xfId="0" applyNumberFormat="1" applyFont="1" applyBorder="1" applyAlignment="1">
      <alignment horizontal="right" vertical="center"/>
    </xf>
    <xf numFmtId="177" fontId="4" fillId="0" borderId="59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79" fontId="2" fillId="4" borderId="16" xfId="0" applyNumberFormat="1" applyFont="1" applyFill="1" applyBorder="1" applyAlignment="1">
      <alignment horizontal="right" vertical="center"/>
    </xf>
    <xf numFmtId="177" fontId="4" fillId="0" borderId="63" xfId="0" applyNumberFormat="1" applyFont="1" applyBorder="1">
      <alignment vertical="center"/>
    </xf>
    <xf numFmtId="177" fontId="4" fillId="0" borderId="64" xfId="0" applyNumberFormat="1" applyFont="1" applyBorder="1">
      <alignment vertical="center"/>
    </xf>
    <xf numFmtId="177" fontId="4" fillId="0" borderId="65" xfId="0" applyNumberFormat="1" applyFont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24" xfId="0" applyFont="1" applyFill="1" applyBorder="1">
      <alignment vertical="center"/>
    </xf>
    <xf numFmtId="177" fontId="4" fillId="0" borderId="84" xfId="0" applyNumberFormat="1" applyFont="1" applyBorder="1">
      <alignment vertical="center"/>
    </xf>
    <xf numFmtId="0" fontId="4" fillId="0" borderId="85" xfId="0" applyFont="1" applyFill="1" applyBorder="1">
      <alignment vertical="center"/>
    </xf>
    <xf numFmtId="179" fontId="2" fillId="3" borderId="16" xfId="0" applyNumberFormat="1" applyFont="1" applyFill="1" applyBorder="1" applyAlignment="1">
      <alignment horizontal="right" vertical="center"/>
    </xf>
    <xf numFmtId="179" fontId="2" fillId="3" borderId="7" xfId="0" applyNumberFormat="1" applyFont="1" applyFill="1" applyBorder="1" applyAlignment="1">
      <alignment horizontal="right" vertical="center"/>
    </xf>
    <xf numFmtId="179" fontId="2" fillId="3" borderId="6" xfId="0" applyNumberFormat="1" applyFont="1" applyFill="1" applyBorder="1" applyAlignment="1">
      <alignment horizontal="right" vertical="center"/>
    </xf>
    <xf numFmtId="177" fontId="4" fillId="0" borderId="61" xfId="0" applyNumberFormat="1" applyFont="1" applyBorder="1" applyAlignment="1">
      <alignment vertical="center"/>
    </xf>
    <xf numFmtId="177" fontId="4" fillId="0" borderId="59" xfId="0" applyNumberFormat="1" applyFont="1" applyBorder="1" applyAlignment="1">
      <alignment vertical="center"/>
    </xf>
    <xf numFmtId="177" fontId="4" fillId="0" borderId="60" xfId="0" applyNumberFormat="1" applyFont="1" applyBorder="1" applyAlignment="1">
      <alignment vertical="center"/>
    </xf>
    <xf numFmtId="0" fontId="2" fillId="4" borderId="16" xfId="0" applyFont="1" applyFill="1" applyBorder="1" applyAlignment="1">
      <alignment horizontal="right" vertical="center"/>
    </xf>
    <xf numFmtId="177" fontId="4" fillId="0" borderId="61" xfId="0" applyNumberFormat="1" applyFont="1" applyBorder="1">
      <alignment vertical="center"/>
    </xf>
    <xf numFmtId="0" fontId="4" fillId="0" borderId="14" xfId="0" applyFont="1" applyFill="1" applyBorder="1">
      <alignment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11" fillId="2" borderId="48" xfId="1" applyNumberFormat="1" applyFont="1" applyFill="1" applyBorder="1" applyAlignment="1">
      <alignment horizontal="left" vertical="top" wrapText="1"/>
    </xf>
    <xf numFmtId="0" fontId="11" fillId="2" borderId="21" xfId="1" applyNumberFormat="1" applyFont="1" applyFill="1" applyBorder="1" applyAlignment="1">
      <alignment horizontal="left" vertical="top" wrapText="1"/>
    </xf>
    <xf numFmtId="0" fontId="11" fillId="2" borderId="32" xfId="1" applyNumberFormat="1" applyFont="1" applyFill="1" applyBorder="1" applyAlignment="1">
      <alignment horizontal="left" vertical="top" wrapText="1"/>
    </xf>
    <xf numFmtId="0" fontId="4" fillId="0" borderId="4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179" fontId="2" fillId="4" borderId="12" xfId="0" applyNumberFormat="1" applyFont="1" applyFill="1" applyBorder="1" applyAlignment="1">
      <alignment horizontal="right" vertical="center"/>
    </xf>
    <xf numFmtId="179" fontId="4" fillId="3" borderId="12" xfId="1" applyNumberFormat="1" applyFont="1" applyFill="1" applyBorder="1" applyAlignment="1">
      <alignment horizontal="right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41" xfId="0" applyFont="1" applyFill="1" applyBorder="1" applyAlignment="1">
      <alignment horizontal="left" vertical="center"/>
    </xf>
    <xf numFmtId="176" fontId="4" fillId="4" borderId="12" xfId="2" applyNumberFormat="1" applyFont="1" applyFill="1" applyBorder="1" applyAlignment="1">
      <alignment horizontal="right" vertical="center"/>
    </xf>
    <xf numFmtId="38" fontId="4" fillId="3" borderId="12" xfId="1" applyFont="1" applyFill="1" applyBorder="1" applyAlignment="1">
      <alignment horizontal="right" vertical="center"/>
    </xf>
    <xf numFmtId="38" fontId="4" fillId="4" borderId="33" xfId="1" applyFont="1" applyFill="1" applyBorder="1" applyAlignment="1">
      <alignment horizontal="right" vertical="center"/>
    </xf>
    <xf numFmtId="38" fontId="4" fillId="4" borderId="16" xfId="1" applyFont="1" applyFill="1" applyBorder="1" applyAlignment="1">
      <alignment vertical="center"/>
    </xf>
    <xf numFmtId="38" fontId="4" fillId="4" borderId="6" xfId="1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9" fontId="2" fillId="4" borderId="16" xfId="0" applyNumberFormat="1" applyFont="1" applyFill="1" applyBorder="1" applyAlignment="1">
      <alignment vertical="center"/>
    </xf>
    <xf numFmtId="179" fontId="2" fillId="4" borderId="6" xfId="0" applyNumberFormat="1" applyFont="1" applyFill="1" applyBorder="1" applyAlignment="1">
      <alignment vertical="center"/>
    </xf>
    <xf numFmtId="178" fontId="4" fillId="4" borderId="16" xfId="1" applyNumberFormat="1" applyFont="1" applyFill="1" applyBorder="1" applyAlignment="1">
      <alignment vertical="center"/>
    </xf>
    <xf numFmtId="178" fontId="4" fillId="4" borderId="6" xfId="1" applyNumberFormat="1" applyFont="1" applyFill="1" applyBorder="1" applyAlignment="1">
      <alignment vertical="center"/>
    </xf>
    <xf numFmtId="0" fontId="4" fillId="0" borderId="7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abSelected="1" view="pageBreakPreview" zoomScale="70" zoomScaleNormal="61" zoomScaleSheetLayoutView="7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K5" sqref="K5:K6"/>
    </sheetView>
  </sheetViews>
  <sheetFormatPr defaultRowHeight="13.5" x14ac:dyDescent="0.4"/>
  <cols>
    <col min="1" max="1" width="5.625" style="1" bestFit="1" customWidth="1"/>
    <col min="2" max="2" width="41" style="1" customWidth="1"/>
    <col min="3" max="3" width="14.625" style="1" bestFit="1" customWidth="1"/>
    <col min="4" max="5" width="15.625" style="1" customWidth="1"/>
    <col min="6" max="6" width="16.5" style="1" customWidth="1"/>
    <col min="7" max="7" width="16.875" style="1" customWidth="1"/>
    <col min="8" max="8" width="16.375" style="1" customWidth="1"/>
    <col min="9" max="10" width="12.125" style="1" customWidth="1"/>
    <col min="11" max="11" width="13.125" style="1" bestFit="1" customWidth="1"/>
    <col min="12" max="12" width="16.375" style="1" customWidth="1"/>
    <col min="13" max="13" width="12.125" style="1" customWidth="1"/>
    <col min="14" max="15" width="16.375" style="1" customWidth="1"/>
    <col min="16" max="16" width="20.375" style="1" customWidth="1"/>
    <col min="17" max="16384" width="9" style="1"/>
  </cols>
  <sheetData>
    <row r="1" spans="1:16" ht="24" customHeight="1" x14ac:dyDescent="0.4">
      <c r="A1" s="44"/>
      <c r="B1" s="43"/>
      <c r="C1" s="50" t="s">
        <v>82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3" t="s">
        <v>4</v>
      </c>
    </row>
    <row r="2" spans="1:16" ht="24" customHeight="1" x14ac:dyDescent="0.4">
      <c r="A2" s="4"/>
      <c r="B2" s="2" t="s">
        <v>3</v>
      </c>
      <c r="C2" s="37"/>
      <c r="D2" s="37"/>
      <c r="E2" s="37"/>
      <c r="F2" s="37"/>
      <c r="G2" s="37"/>
      <c r="H2" s="37"/>
      <c r="I2" s="37"/>
      <c r="J2" s="37"/>
      <c r="K2" s="33"/>
      <c r="L2" s="33"/>
      <c r="M2" s="37"/>
      <c r="N2" s="33"/>
      <c r="O2" s="33"/>
    </row>
    <row r="3" spans="1:16" ht="24" customHeight="1" thickBot="1" x14ac:dyDescent="0.45">
      <c r="A3" s="12"/>
      <c r="B3" s="13"/>
      <c r="C3" s="14"/>
      <c r="D3" s="7"/>
      <c r="K3" s="34"/>
      <c r="L3" s="34"/>
      <c r="M3" s="5"/>
      <c r="N3" s="34"/>
      <c r="O3" s="34"/>
    </row>
    <row r="4" spans="1:16" ht="24" customHeight="1" thickBot="1" x14ac:dyDescent="0.45">
      <c r="A4" s="179" t="s">
        <v>2</v>
      </c>
      <c r="B4" s="180"/>
      <c r="C4" s="181"/>
      <c r="D4" s="41">
        <f>SUM(D7:D78)</f>
        <v>0</v>
      </c>
      <c r="E4" s="41">
        <f>SUM(E7:E78)</f>
        <v>0</v>
      </c>
      <c r="F4" s="41">
        <f>SUM(F7:F78)</f>
        <v>0</v>
      </c>
      <c r="G4" s="41">
        <f>SUM(G7:G78)</f>
        <v>0</v>
      </c>
      <c r="H4" s="41">
        <f>SUM(H7:H78)</f>
        <v>0</v>
      </c>
      <c r="I4" s="42" t="e">
        <f>H4/G4</f>
        <v>#DIV/0!</v>
      </c>
      <c r="J4" s="41">
        <f>SUM(J7:J78)</f>
        <v>0</v>
      </c>
      <c r="K4" s="52"/>
      <c r="L4" s="52"/>
      <c r="M4" s="51">
        <f>SUM(M7:M78)</f>
        <v>0</v>
      </c>
      <c r="N4" s="41">
        <f>SUM(N7:N78)</f>
        <v>0</v>
      </c>
      <c r="O4" s="41">
        <f>SUM(O7:O78)</f>
        <v>0</v>
      </c>
      <c r="P4" s="182" t="s">
        <v>92</v>
      </c>
    </row>
    <row r="5" spans="1:16" ht="24" customHeight="1" x14ac:dyDescent="0.4">
      <c r="A5" s="185" t="s">
        <v>0</v>
      </c>
      <c r="B5" s="187" t="s">
        <v>61</v>
      </c>
      <c r="C5" s="189" t="s">
        <v>1</v>
      </c>
      <c r="D5" s="193" t="s">
        <v>53</v>
      </c>
      <c r="E5" s="194"/>
      <c r="F5" s="195"/>
      <c r="G5" s="117" t="s">
        <v>55</v>
      </c>
      <c r="H5" s="117" t="s">
        <v>58</v>
      </c>
      <c r="I5" s="117" t="s">
        <v>56</v>
      </c>
      <c r="J5" s="117" t="s">
        <v>57</v>
      </c>
      <c r="K5" s="117" t="s">
        <v>121</v>
      </c>
      <c r="L5" s="117" t="s">
        <v>90</v>
      </c>
      <c r="M5" s="117" t="s">
        <v>91</v>
      </c>
      <c r="N5" s="117" t="s">
        <v>89</v>
      </c>
      <c r="O5" s="117" t="s">
        <v>93</v>
      </c>
      <c r="P5" s="183"/>
    </row>
    <row r="6" spans="1:16" ht="36.75" thickBot="1" x14ac:dyDescent="0.45">
      <c r="A6" s="186"/>
      <c r="B6" s="188"/>
      <c r="C6" s="190"/>
      <c r="D6" s="9" t="s">
        <v>54</v>
      </c>
      <c r="E6" s="8" t="s">
        <v>51</v>
      </c>
      <c r="F6" s="8" t="s">
        <v>52</v>
      </c>
      <c r="G6" s="119"/>
      <c r="H6" s="119"/>
      <c r="I6" s="119"/>
      <c r="J6" s="119"/>
      <c r="K6" s="119"/>
      <c r="L6" s="119"/>
      <c r="M6" s="119"/>
      <c r="N6" s="118"/>
      <c r="O6" s="118"/>
      <c r="P6" s="184"/>
    </row>
    <row r="7" spans="1:16" s="17" customFormat="1" ht="18" customHeight="1" x14ac:dyDescent="0.4">
      <c r="A7" s="120">
        <v>1</v>
      </c>
      <c r="B7" s="122" t="s">
        <v>81</v>
      </c>
      <c r="C7" s="39" t="s">
        <v>112</v>
      </c>
      <c r="D7" s="191">
        <f>IF(SUM(E7:E9)&gt;=F7,F7,SUM(E7:E9))</f>
        <v>0</v>
      </c>
      <c r="E7" s="106"/>
      <c r="F7" s="192"/>
      <c r="G7" s="147">
        <f>'様式第6号 別紙'!C7</f>
        <v>0</v>
      </c>
      <c r="H7" s="147">
        <f>'様式第6号 別紙'!D7</f>
        <v>0</v>
      </c>
      <c r="I7" s="196" t="e">
        <f>H7/G7</f>
        <v>#DIV/0!</v>
      </c>
      <c r="J7" s="197"/>
      <c r="K7" s="148">
        <v>20.2</v>
      </c>
      <c r="L7" s="148">
        <f>'様式第6号 別紙'!Q7</f>
        <v>0</v>
      </c>
      <c r="M7" s="198">
        <f>ROUNDDOWN($L$7*H7,0)</f>
        <v>0</v>
      </c>
      <c r="N7" s="147">
        <f>M7*20</f>
        <v>0</v>
      </c>
      <c r="O7" s="147">
        <f>K7*H7*20-N7</f>
        <v>0</v>
      </c>
      <c r="P7" s="40"/>
    </row>
    <row r="8" spans="1:16" s="17" customFormat="1" ht="18" customHeight="1" x14ac:dyDescent="0.4">
      <c r="A8" s="120"/>
      <c r="B8" s="123"/>
      <c r="C8" s="19" t="s">
        <v>114</v>
      </c>
      <c r="D8" s="134"/>
      <c r="E8" s="107"/>
      <c r="F8" s="126"/>
      <c r="G8" s="129"/>
      <c r="H8" s="129"/>
      <c r="I8" s="139"/>
      <c r="J8" s="142"/>
      <c r="K8" s="132"/>
      <c r="L8" s="132"/>
      <c r="M8" s="130"/>
      <c r="N8" s="129"/>
      <c r="O8" s="129"/>
      <c r="P8" s="27"/>
    </row>
    <row r="9" spans="1:16" s="17" customFormat="1" ht="18" customHeight="1" x14ac:dyDescent="0.4">
      <c r="A9" s="121"/>
      <c r="B9" s="124"/>
      <c r="C9" s="18" t="s">
        <v>113</v>
      </c>
      <c r="D9" s="135"/>
      <c r="E9" s="108"/>
      <c r="F9" s="127"/>
      <c r="G9" s="131"/>
      <c r="H9" s="131"/>
      <c r="I9" s="154"/>
      <c r="J9" s="153"/>
      <c r="K9" s="137"/>
      <c r="L9" s="133"/>
      <c r="M9" s="144"/>
      <c r="N9" s="131"/>
      <c r="O9" s="131"/>
      <c r="P9" s="25"/>
    </row>
    <row r="10" spans="1:16" s="15" customFormat="1" ht="18" customHeight="1" x14ac:dyDescent="0.4">
      <c r="A10" s="86">
        <v>2</v>
      </c>
      <c r="B10" s="11" t="s">
        <v>84</v>
      </c>
      <c r="C10" s="87"/>
      <c r="D10" s="109">
        <f>IF(SUM(E10)&gt;=F10,F10,SUM(E10))</f>
        <v>0</v>
      </c>
      <c r="E10" s="110"/>
      <c r="F10" s="110"/>
      <c r="G10" s="84">
        <f>'様式第6号 別紙'!C8</f>
        <v>0</v>
      </c>
      <c r="H10" s="84">
        <f>'様式第6号 別紙'!D8</f>
        <v>0</v>
      </c>
      <c r="I10" s="10" t="e">
        <f>H10/G10</f>
        <v>#DIV/0!</v>
      </c>
      <c r="J10" s="6"/>
      <c r="K10" s="97">
        <v>19.2</v>
      </c>
      <c r="L10" s="97">
        <f>'様式第6号 別紙'!Q8</f>
        <v>0</v>
      </c>
      <c r="M10" s="84">
        <f>ROUNDDOWN($L$10*H10,0)</f>
        <v>0</v>
      </c>
      <c r="N10" s="84">
        <f t="shared" ref="N10:N16" si="0">M10*20</f>
        <v>0</v>
      </c>
      <c r="O10" s="84">
        <f>K10*H10*20-N10</f>
        <v>0</v>
      </c>
      <c r="P10" s="28"/>
    </row>
    <row r="11" spans="1:16" s="15" customFormat="1" ht="18" customHeight="1" x14ac:dyDescent="0.4">
      <c r="A11" s="86">
        <f t="shared" ref="A11:A16" si="1">A10+1</f>
        <v>3</v>
      </c>
      <c r="B11" s="11" t="s">
        <v>59</v>
      </c>
      <c r="C11" s="87"/>
      <c r="D11" s="109">
        <f t="shared" ref="D11:D16" si="2">IF(SUM(E11)&gt;=F11,F11,SUM(E11))</f>
        <v>0</v>
      </c>
      <c r="E11" s="110"/>
      <c r="F11" s="110"/>
      <c r="G11" s="84">
        <f>'様式第6号 別紙'!C9</f>
        <v>0</v>
      </c>
      <c r="H11" s="84">
        <f>'様式第6号 別紙'!D9</f>
        <v>0</v>
      </c>
      <c r="I11" s="10" t="e">
        <f t="shared" ref="I11:I16" si="3">H11/G11</f>
        <v>#DIV/0!</v>
      </c>
      <c r="J11" s="6"/>
      <c r="K11" s="97">
        <v>17</v>
      </c>
      <c r="L11" s="97">
        <f>'様式第6号 別紙'!Q9</f>
        <v>0</v>
      </c>
      <c r="M11" s="84">
        <f>ROUNDDOWN($L$11*H11,0)</f>
        <v>0</v>
      </c>
      <c r="N11" s="84">
        <f t="shared" si="0"/>
        <v>0</v>
      </c>
      <c r="O11" s="84">
        <f t="shared" ref="O11:O16" si="4">K11*H11*20-N11</f>
        <v>0</v>
      </c>
      <c r="P11" s="28"/>
    </row>
    <row r="12" spans="1:16" s="15" customFormat="1" ht="18" customHeight="1" x14ac:dyDescent="0.4">
      <c r="A12" s="86">
        <f t="shared" si="1"/>
        <v>4</v>
      </c>
      <c r="B12" s="11" t="s">
        <v>85</v>
      </c>
      <c r="C12" s="87"/>
      <c r="D12" s="109">
        <f t="shared" si="2"/>
        <v>0</v>
      </c>
      <c r="E12" s="110"/>
      <c r="F12" s="110"/>
      <c r="G12" s="84">
        <f>'様式第6号 別紙'!C10</f>
        <v>0</v>
      </c>
      <c r="H12" s="84">
        <f>'様式第6号 別紙'!D10</f>
        <v>0</v>
      </c>
      <c r="I12" s="10" t="e">
        <f t="shared" si="3"/>
        <v>#DIV/0!</v>
      </c>
      <c r="J12" s="6"/>
      <c r="K12" s="97">
        <v>23.7</v>
      </c>
      <c r="L12" s="97">
        <f>'様式第6号 別紙'!Q10</f>
        <v>0</v>
      </c>
      <c r="M12" s="84">
        <f>ROUNDDOWN($L$12*H12,0)</f>
        <v>0</v>
      </c>
      <c r="N12" s="84">
        <f t="shared" si="0"/>
        <v>0</v>
      </c>
      <c r="O12" s="84">
        <f t="shared" si="4"/>
        <v>0</v>
      </c>
      <c r="P12" s="28"/>
    </row>
    <row r="13" spans="1:16" s="15" customFormat="1" ht="18" customHeight="1" x14ac:dyDescent="0.4">
      <c r="A13" s="86">
        <f t="shared" si="1"/>
        <v>5</v>
      </c>
      <c r="B13" s="24" t="s">
        <v>86</v>
      </c>
      <c r="C13" s="87"/>
      <c r="D13" s="109">
        <f t="shared" si="2"/>
        <v>0</v>
      </c>
      <c r="E13" s="110"/>
      <c r="F13" s="110"/>
      <c r="G13" s="84">
        <f>'様式第6号 別紙'!C11</f>
        <v>0</v>
      </c>
      <c r="H13" s="84">
        <f>'様式第6号 別紙'!D11</f>
        <v>0</v>
      </c>
      <c r="I13" s="10" t="e">
        <f t="shared" si="3"/>
        <v>#DIV/0!</v>
      </c>
      <c r="J13" s="6"/>
      <c r="K13" s="97">
        <v>25.7</v>
      </c>
      <c r="L13" s="97">
        <f>'様式第6号 別紙'!Q11</f>
        <v>0</v>
      </c>
      <c r="M13" s="84">
        <f>ROUNDDOWN($L$13*H13,0)</f>
        <v>0</v>
      </c>
      <c r="N13" s="84">
        <f t="shared" si="0"/>
        <v>0</v>
      </c>
      <c r="O13" s="84">
        <f t="shared" si="4"/>
        <v>0</v>
      </c>
      <c r="P13" s="28"/>
    </row>
    <row r="14" spans="1:16" s="15" customFormat="1" ht="18" customHeight="1" x14ac:dyDescent="0.4">
      <c r="A14" s="86">
        <f>A13+1</f>
        <v>6</v>
      </c>
      <c r="B14" s="24" t="s">
        <v>87</v>
      </c>
      <c r="C14" s="87"/>
      <c r="D14" s="109">
        <f t="shared" si="2"/>
        <v>0</v>
      </c>
      <c r="E14" s="110"/>
      <c r="F14" s="110"/>
      <c r="G14" s="84">
        <f>'様式第6号 別紙'!C12</f>
        <v>0</v>
      </c>
      <c r="H14" s="84">
        <f>'様式第6号 別紙'!D12</f>
        <v>0</v>
      </c>
      <c r="I14" s="10" t="e">
        <f t="shared" si="3"/>
        <v>#DIV/0!</v>
      </c>
      <c r="J14" s="6"/>
      <c r="K14" s="97">
        <v>20.3</v>
      </c>
      <c r="L14" s="97">
        <f>'様式第6号 別紙'!Q12</f>
        <v>0</v>
      </c>
      <c r="M14" s="84">
        <f>ROUNDDOWN($L$14*H14,0)</f>
        <v>0</v>
      </c>
      <c r="N14" s="84">
        <f t="shared" si="0"/>
        <v>0</v>
      </c>
      <c r="O14" s="84">
        <f t="shared" si="4"/>
        <v>0</v>
      </c>
      <c r="P14" s="28"/>
    </row>
    <row r="15" spans="1:16" s="15" customFormat="1" ht="18" customHeight="1" x14ac:dyDescent="0.4">
      <c r="A15" s="86">
        <f t="shared" si="1"/>
        <v>7</v>
      </c>
      <c r="B15" s="11" t="s">
        <v>60</v>
      </c>
      <c r="C15" s="87"/>
      <c r="D15" s="109">
        <f t="shared" si="2"/>
        <v>0</v>
      </c>
      <c r="E15" s="110"/>
      <c r="F15" s="110"/>
      <c r="G15" s="84">
        <f>'様式第6号 別紙'!C13</f>
        <v>0</v>
      </c>
      <c r="H15" s="84">
        <f>'様式第6号 別紙'!D13</f>
        <v>0</v>
      </c>
      <c r="I15" s="10" t="e">
        <f t="shared" si="3"/>
        <v>#DIV/0!</v>
      </c>
      <c r="J15" s="6"/>
      <c r="K15" s="97">
        <v>17</v>
      </c>
      <c r="L15" s="97">
        <f>'様式第6号 別紙'!Q13</f>
        <v>0</v>
      </c>
      <c r="M15" s="84">
        <f>ROUNDDOWN($L$15*H15,0)</f>
        <v>0</v>
      </c>
      <c r="N15" s="84">
        <f t="shared" si="0"/>
        <v>0</v>
      </c>
      <c r="O15" s="84">
        <f>K15*H15*20-N15</f>
        <v>0</v>
      </c>
      <c r="P15" s="28"/>
    </row>
    <row r="16" spans="1:16" s="15" customFormat="1" ht="18" customHeight="1" x14ac:dyDescent="0.4">
      <c r="A16" s="173">
        <f t="shared" si="1"/>
        <v>8</v>
      </c>
      <c r="B16" s="201" t="s">
        <v>88</v>
      </c>
      <c r="C16" s="92" t="s">
        <v>117</v>
      </c>
      <c r="D16" s="203">
        <f t="shared" si="2"/>
        <v>0</v>
      </c>
      <c r="E16" s="111"/>
      <c r="F16" s="111"/>
      <c r="G16" s="199">
        <f>'様式第6号 別紙'!C14</f>
        <v>0</v>
      </c>
      <c r="H16" s="199">
        <f>'様式第6号 別紙'!D14</f>
        <v>0</v>
      </c>
      <c r="I16" s="138" t="e">
        <f t="shared" si="3"/>
        <v>#DIV/0!</v>
      </c>
      <c r="J16" s="141"/>
      <c r="K16" s="205">
        <v>17</v>
      </c>
      <c r="L16" s="205">
        <f>'様式第6号 別紙'!Q14</f>
        <v>0</v>
      </c>
      <c r="M16" s="199">
        <f>ROUNDDOWN($L$16*H16,0)</f>
        <v>0</v>
      </c>
      <c r="N16" s="199">
        <f t="shared" si="0"/>
        <v>0</v>
      </c>
      <c r="O16" s="199">
        <f t="shared" si="4"/>
        <v>0</v>
      </c>
      <c r="P16" s="26"/>
    </row>
    <row r="17" spans="1:16" s="15" customFormat="1" ht="18" customHeight="1" x14ac:dyDescent="0.4">
      <c r="A17" s="175"/>
      <c r="B17" s="202"/>
      <c r="C17" s="91" t="s">
        <v>118</v>
      </c>
      <c r="D17" s="204"/>
      <c r="E17" s="112"/>
      <c r="F17" s="112"/>
      <c r="G17" s="200"/>
      <c r="H17" s="200"/>
      <c r="I17" s="140"/>
      <c r="J17" s="143"/>
      <c r="K17" s="206"/>
      <c r="L17" s="206"/>
      <c r="M17" s="200"/>
      <c r="N17" s="200"/>
      <c r="O17" s="200"/>
      <c r="P17" s="90"/>
    </row>
    <row r="18" spans="1:16" s="17" customFormat="1" ht="18" customHeight="1" x14ac:dyDescent="0.4">
      <c r="A18" s="120">
        <v>9</v>
      </c>
      <c r="B18" s="123" t="s">
        <v>5</v>
      </c>
      <c r="C18" s="77" t="s">
        <v>44</v>
      </c>
      <c r="D18" s="134">
        <f>IF(SUM(E18:E19)&gt;=F18,F18,SUM(E18:E19))</f>
        <v>0</v>
      </c>
      <c r="E18" s="113"/>
      <c r="F18" s="126"/>
      <c r="G18" s="129">
        <f>'様式第6号 別紙'!C15</f>
        <v>0</v>
      </c>
      <c r="H18" s="129">
        <f>'様式第6号 別紙'!D15</f>
        <v>0</v>
      </c>
      <c r="I18" s="139" t="e">
        <f>H18/G18</f>
        <v>#DIV/0!</v>
      </c>
      <c r="J18" s="142"/>
      <c r="K18" s="132">
        <v>28.8</v>
      </c>
      <c r="L18" s="132">
        <f>'様式第6号 別紙'!Q15</f>
        <v>0</v>
      </c>
      <c r="M18" s="130">
        <f>ROUNDDOWN($L$7*H18,0)</f>
        <v>0</v>
      </c>
      <c r="N18" s="129">
        <f>M18*20</f>
        <v>0</v>
      </c>
      <c r="O18" s="129">
        <f>K18*H18*20-N18</f>
        <v>0</v>
      </c>
      <c r="P18" s="78"/>
    </row>
    <row r="19" spans="1:16" s="17" customFormat="1" ht="18" customHeight="1" x14ac:dyDescent="0.4">
      <c r="A19" s="121"/>
      <c r="B19" s="124"/>
      <c r="C19" s="18" t="s">
        <v>62</v>
      </c>
      <c r="D19" s="135"/>
      <c r="E19" s="108"/>
      <c r="F19" s="127"/>
      <c r="G19" s="131"/>
      <c r="H19" s="131"/>
      <c r="I19" s="154"/>
      <c r="J19" s="153"/>
      <c r="K19" s="137"/>
      <c r="L19" s="133"/>
      <c r="M19" s="144"/>
      <c r="N19" s="131"/>
      <c r="O19" s="131"/>
      <c r="P19" s="25"/>
    </row>
    <row r="20" spans="1:16" s="17" customFormat="1" ht="18" customHeight="1" x14ac:dyDescent="0.4">
      <c r="A20" s="177">
        <f>A18+1</f>
        <v>10</v>
      </c>
      <c r="B20" s="178" t="s">
        <v>63</v>
      </c>
      <c r="C20" s="16" t="s">
        <v>32</v>
      </c>
      <c r="D20" s="161">
        <f>IF(SUM(E20:E24)&gt;=F20,F20,SUM(E20:E24))</f>
        <v>0</v>
      </c>
      <c r="E20" s="111"/>
      <c r="F20" s="125"/>
      <c r="G20" s="128">
        <f>'様式第6号 別紙'!C16</f>
        <v>0</v>
      </c>
      <c r="H20" s="128">
        <f>'様式第6号 別紙'!D16</f>
        <v>0</v>
      </c>
      <c r="I20" s="138" t="e">
        <f t="shared" ref="I20" si="5">H20/G20</f>
        <v>#DIV/0!</v>
      </c>
      <c r="J20" s="141"/>
      <c r="K20" s="136">
        <v>31.3</v>
      </c>
      <c r="L20" s="136">
        <f>'様式第6号 別紙'!Q16</f>
        <v>0</v>
      </c>
      <c r="M20" s="144">
        <f>ROUNDDOWN($L$20*H20,0)</f>
        <v>0</v>
      </c>
      <c r="N20" s="128">
        <f>M20*20</f>
        <v>0</v>
      </c>
      <c r="O20" s="128">
        <f>K20*H20*20-N20</f>
        <v>0</v>
      </c>
      <c r="P20" s="26"/>
    </row>
    <row r="21" spans="1:16" s="17" customFormat="1" ht="18" customHeight="1" x14ac:dyDescent="0.4">
      <c r="A21" s="120"/>
      <c r="B21" s="123"/>
      <c r="C21" s="19" t="s">
        <v>47</v>
      </c>
      <c r="D21" s="134"/>
      <c r="E21" s="107"/>
      <c r="F21" s="126"/>
      <c r="G21" s="129"/>
      <c r="H21" s="129"/>
      <c r="I21" s="139"/>
      <c r="J21" s="142"/>
      <c r="K21" s="132"/>
      <c r="L21" s="132"/>
      <c r="M21" s="144"/>
      <c r="N21" s="129"/>
      <c r="O21" s="129"/>
      <c r="P21" s="27"/>
    </row>
    <row r="22" spans="1:16" s="17" customFormat="1" ht="18" customHeight="1" x14ac:dyDescent="0.4">
      <c r="A22" s="120"/>
      <c r="B22" s="123"/>
      <c r="C22" s="29" t="s">
        <v>64</v>
      </c>
      <c r="D22" s="134"/>
      <c r="E22" s="107"/>
      <c r="F22" s="126"/>
      <c r="G22" s="129"/>
      <c r="H22" s="129"/>
      <c r="I22" s="139"/>
      <c r="J22" s="142"/>
      <c r="K22" s="132"/>
      <c r="L22" s="132"/>
      <c r="M22" s="144"/>
      <c r="N22" s="129"/>
      <c r="O22" s="129"/>
      <c r="P22" s="27"/>
    </row>
    <row r="23" spans="1:16" s="17" customFormat="1" ht="18" customHeight="1" x14ac:dyDescent="0.4">
      <c r="A23" s="120"/>
      <c r="B23" s="123"/>
      <c r="C23" s="29" t="s">
        <v>115</v>
      </c>
      <c r="D23" s="134"/>
      <c r="E23" s="107"/>
      <c r="F23" s="126"/>
      <c r="G23" s="129"/>
      <c r="H23" s="129"/>
      <c r="I23" s="139"/>
      <c r="J23" s="142"/>
      <c r="K23" s="132"/>
      <c r="L23" s="132"/>
      <c r="M23" s="144"/>
      <c r="N23" s="129"/>
      <c r="O23" s="129"/>
      <c r="P23" s="27"/>
    </row>
    <row r="24" spans="1:16" s="17" customFormat="1" ht="18" customHeight="1" x14ac:dyDescent="0.4">
      <c r="A24" s="121"/>
      <c r="B24" s="124"/>
      <c r="C24" s="18" t="s">
        <v>11</v>
      </c>
      <c r="D24" s="135"/>
      <c r="E24" s="108"/>
      <c r="F24" s="127"/>
      <c r="G24" s="130"/>
      <c r="H24" s="130"/>
      <c r="I24" s="140"/>
      <c r="J24" s="143"/>
      <c r="K24" s="137"/>
      <c r="L24" s="137"/>
      <c r="M24" s="144"/>
      <c r="N24" s="130"/>
      <c r="O24" s="130"/>
      <c r="P24" s="25"/>
    </row>
    <row r="25" spans="1:16" s="17" customFormat="1" ht="18" customHeight="1" x14ac:dyDescent="0.4">
      <c r="A25" s="53">
        <f>A20+1</f>
        <v>11</v>
      </c>
      <c r="B25" s="45" t="s">
        <v>65</v>
      </c>
      <c r="C25" s="30" t="s">
        <v>9</v>
      </c>
      <c r="D25" s="114">
        <f>IF(SUM(E25:E25)&gt;=F25,F25,SUM(E25:E25))</f>
        <v>0</v>
      </c>
      <c r="E25" s="110"/>
      <c r="F25" s="110"/>
      <c r="G25" s="84">
        <f>'様式第6号 別紙'!C17</f>
        <v>0</v>
      </c>
      <c r="H25" s="84">
        <f>'様式第6号 別紙'!D17</f>
        <v>0</v>
      </c>
      <c r="I25" s="10" t="e">
        <f t="shared" ref="I25" si="6">H25/G25</f>
        <v>#DIV/0!</v>
      </c>
      <c r="J25" s="6"/>
      <c r="K25" s="98">
        <v>31.4</v>
      </c>
      <c r="L25" s="97">
        <f>'様式第6号 別紙'!Q17</f>
        <v>0</v>
      </c>
      <c r="M25" s="84">
        <f>ROUNDDOWN($L$25*H25,0)</f>
        <v>0</v>
      </c>
      <c r="N25" s="84">
        <f>M25*20</f>
        <v>0</v>
      </c>
      <c r="O25" s="84">
        <f>K25*H25*20-N25</f>
        <v>0</v>
      </c>
      <c r="P25" s="28"/>
    </row>
    <row r="26" spans="1:16" s="17" customFormat="1" ht="18" customHeight="1" x14ac:dyDescent="0.4">
      <c r="A26" s="177">
        <f>A25+1</f>
        <v>12</v>
      </c>
      <c r="B26" s="178" t="s">
        <v>6</v>
      </c>
      <c r="C26" s="16" t="s">
        <v>12</v>
      </c>
      <c r="D26" s="161">
        <f>IF(SUM(E26:E30)&gt;=F26,F26,SUM(E26:E30))</f>
        <v>0</v>
      </c>
      <c r="E26" s="111"/>
      <c r="F26" s="125"/>
      <c r="G26" s="128">
        <f>'様式第6号 別紙'!C18</f>
        <v>0</v>
      </c>
      <c r="H26" s="128">
        <f>'様式第6号 別紙'!D18</f>
        <v>0</v>
      </c>
      <c r="I26" s="138" t="e">
        <f>H26/G26</f>
        <v>#DIV/0!</v>
      </c>
      <c r="J26" s="141"/>
      <c r="K26" s="136">
        <v>26.6</v>
      </c>
      <c r="L26" s="136">
        <f>'様式第6号 別紙'!Q18</f>
        <v>0</v>
      </c>
      <c r="M26" s="144">
        <f>ROUNDDOWN($L$26*H26,0)</f>
        <v>0</v>
      </c>
      <c r="N26" s="128">
        <f>M26*20</f>
        <v>0</v>
      </c>
      <c r="O26" s="128">
        <f>K26*H26*20-N26</f>
        <v>0</v>
      </c>
      <c r="P26" s="26"/>
    </row>
    <row r="27" spans="1:16" s="17" customFormat="1" ht="18" customHeight="1" x14ac:dyDescent="0.4">
      <c r="A27" s="120"/>
      <c r="B27" s="123"/>
      <c r="C27" s="19" t="s">
        <v>13</v>
      </c>
      <c r="D27" s="134"/>
      <c r="E27" s="107"/>
      <c r="F27" s="126"/>
      <c r="G27" s="129"/>
      <c r="H27" s="129"/>
      <c r="I27" s="139"/>
      <c r="J27" s="142"/>
      <c r="K27" s="132"/>
      <c r="L27" s="132"/>
      <c r="M27" s="144"/>
      <c r="N27" s="129"/>
      <c r="O27" s="129"/>
      <c r="P27" s="27"/>
    </row>
    <row r="28" spans="1:16" s="17" customFormat="1" ht="18" customHeight="1" x14ac:dyDescent="0.4">
      <c r="A28" s="120"/>
      <c r="B28" s="123"/>
      <c r="C28" s="19" t="s">
        <v>14</v>
      </c>
      <c r="D28" s="134"/>
      <c r="E28" s="107"/>
      <c r="F28" s="126"/>
      <c r="G28" s="129"/>
      <c r="H28" s="129"/>
      <c r="I28" s="139"/>
      <c r="J28" s="142"/>
      <c r="K28" s="132"/>
      <c r="L28" s="132"/>
      <c r="M28" s="144"/>
      <c r="N28" s="129"/>
      <c r="O28" s="129"/>
      <c r="P28" s="27"/>
    </row>
    <row r="29" spans="1:16" s="17" customFormat="1" ht="18" customHeight="1" x14ac:dyDescent="0.4">
      <c r="A29" s="120"/>
      <c r="B29" s="123"/>
      <c r="C29" s="19" t="s">
        <v>15</v>
      </c>
      <c r="D29" s="134"/>
      <c r="E29" s="107"/>
      <c r="F29" s="126"/>
      <c r="G29" s="129"/>
      <c r="H29" s="129"/>
      <c r="I29" s="139"/>
      <c r="J29" s="142"/>
      <c r="K29" s="132"/>
      <c r="L29" s="132"/>
      <c r="M29" s="144"/>
      <c r="N29" s="129"/>
      <c r="O29" s="129"/>
      <c r="P29" s="27"/>
    </row>
    <row r="30" spans="1:16" s="17" customFormat="1" ht="18" customHeight="1" x14ac:dyDescent="0.4">
      <c r="A30" s="120"/>
      <c r="B30" s="123"/>
      <c r="C30" s="19" t="s">
        <v>48</v>
      </c>
      <c r="D30" s="134"/>
      <c r="E30" s="107"/>
      <c r="F30" s="126"/>
      <c r="G30" s="129"/>
      <c r="H30" s="129"/>
      <c r="I30" s="139"/>
      <c r="J30" s="142"/>
      <c r="K30" s="132"/>
      <c r="L30" s="132"/>
      <c r="M30" s="144"/>
      <c r="N30" s="129"/>
      <c r="O30" s="129"/>
      <c r="P30" s="27"/>
    </row>
    <row r="31" spans="1:16" s="17" customFormat="1" ht="18" customHeight="1" x14ac:dyDescent="0.4">
      <c r="A31" s="162">
        <f>A26+1</f>
        <v>13</v>
      </c>
      <c r="B31" s="165" t="s">
        <v>7</v>
      </c>
      <c r="C31" s="16" t="s">
        <v>66</v>
      </c>
      <c r="D31" s="161">
        <f>IF(SUM(E31:E36)&gt;=F31,F31,SUM(E31:E36))</f>
        <v>0</v>
      </c>
      <c r="E31" s="111"/>
      <c r="F31" s="170"/>
      <c r="G31" s="176">
        <f>'様式第6号 別紙'!C19</f>
        <v>0</v>
      </c>
      <c r="H31" s="176">
        <f>'様式第6号 別紙'!D19</f>
        <v>0</v>
      </c>
      <c r="I31" s="138" t="e">
        <f>H31/G31</f>
        <v>#DIV/0!</v>
      </c>
      <c r="J31" s="151"/>
      <c r="K31" s="136">
        <v>29.3</v>
      </c>
      <c r="L31" s="145">
        <f>'様式第6号 別紙'!Q19</f>
        <v>0</v>
      </c>
      <c r="M31" s="144">
        <f>ROUNDDOWN($L$31*H31,0)</f>
        <v>0</v>
      </c>
      <c r="N31" s="128">
        <f>M31*20</f>
        <v>0</v>
      </c>
      <c r="O31" s="128">
        <f>K31*H31*20-N31</f>
        <v>0</v>
      </c>
      <c r="P31" s="26"/>
    </row>
    <row r="32" spans="1:16" s="17" customFormat="1" ht="18" customHeight="1" x14ac:dyDescent="0.4">
      <c r="A32" s="163"/>
      <c r="B32" s="166"/>
      <c r="C32" s="19" t="s">
        <v>67</v>
      </c>
      <c r="D32" s="134"/>
      <c r="E32" s="107"/>
      <c r="F32" s="171"/>
      <c r="G32" s="150"/>
      <c r="H32" s="150"/>
      <c r="I32" s="139"/>
      <c r="J32" s="152"/>
      <c r="K32" s="132"/>
      <c r="L32" s="146"/>
      <c r="M32" s="144"/>
      <c r="N32" s="129"/>
      <c r="O32" s="129"/>
      <c r="P32" s="27"/>
    </row>
    <row r="33" spans="1:16" s="17" customFormat="1" ht="18" customHeight="1" x14ac:dyDescent="0.4">
      <c r="A33" s="163"/>
      <c r="B33" s="166"/>
      <c r="C33" s="19" t="s">
        <v>68</v>
      </c>
      <c r="D33" s="134"/>
      <c r="E33" s="107"/>
      <c r="F33" s="171"/>
      <c r="G33" s="150"/>
      <c r="H33" s="150"/>
      <c r="I33" s="139"/>
      <c r="J33" s="152"/>
      <c r="K33" s="132"/>
      <c r="L33" s="146"/>
      <c r="M33" s="144"/>
      <c r="N33" s="129"/>
      <c r="O33" s="129"/>
      <c r="P33" s="27"/>
    </row>
    <row r="34" spans="1:16" s="17" customFormat="1" ht="18" customHeight="1" x14ac:dyDescent="0.4">
      <c r="A34" s="163"/>
      <c r="B34" s="166"/>
      <c r="C34" s="19" t="s">
        <v>69</v>
      </c>
      <c r="D34" s="134"/>
      <c r="E34" s="107"/>
      <c r="F34" s="171"/>
      <c r="G34" s="150"/>
      <c r="H34" s="150"/>
      <c r="I34" s="139"/>
      <c r="J34" s="152"/>
      <c r="K34" s="132"/>
      <c r="L34" s="146"/>
      <c r="M34" s="144"/>
      <c r="N34" s="129"/>
      <c r="O34" s="129"/>
      <c r="P34" s="27"/>
    </row>
    <row r="35" spans="1:16" s="17" customFormat="1" ht="18" customHeight="1" x14ac:dyDescent="0.4">
      <c r="A35" s="168"/>
      <c r="B35" s="169"/>
      <c r="C35" s="89" t="s">
        <v>70</v>
      </c>
      <c r="D35" s="134"/>
      <c r="E35" s="107"/>
      <c r="F35" s="171"/>
      <c r="G35" s="150"/>
      <c r="H35" s="150"/>
      <c r="I35" s="139"/>
      <c r="J35" s="152"/>
      <c r="K35" s="132"/>
      <c r="L35" s="146"/>
      <c r="M35" s="144"/>
      <c r="N35" s="129"/>
      <c r="O35" s="129"/>
      <c r="P35" s="27"/>
    </row>
    <row r="36" spans="1:16" s="17" customFormat="1" ht="18" customHeight="1" x14ac:dyDescent="0.4">
      <c r="A36" s="164"/>
      <c r="B36" s="167"/>
      <c r="C36" s="88" t="s">
        <v>64</v>
      </c>
      <c r="D36" s="135"/>
      <c r="E36" s="112"/>
      <c r="F36" s="172"/>
      <c r="G36" s="131"/>
      <c r="H36" s="131"/>
      <c r="I36" s="140"/>
      <c r="J36" s="153"/>
      <c r="K36" s="137"/>
      <c r="L36" s="133"/>
      <c r="M36" s="144"/>
      <c r="N36" s="130"/>
      <c r="O36" s="130"/>
      <c r="P36" s="90"/>
    </row>
    <row r="37" spans="1:16" ht="18" customHeight="1" x14ac:dyDescent="0.4">
      <c r="A37" s="162">
        <f>A31+1</f>
        <v>14</v>
      </c>
      <c r="B37" s="165" t="s">
        <v>8</v>
      </c>
      <c r="C37" s="16" t="s">
        <v>71</v>
      </c>
      <c r="D37" s="161">
        <f>IF(SUM(E37:E45)&gt;=F37,F37,SUM(E37:E45))</f>
        <v>0</v>
      </c>
      <c r="E37" s="111"/>
      <c r="F37" s="125"/>
      <c r="G37" s="128">
        <f>'様式第6号 別紙'!C20</f>
        <v>0</v>
      </c>
      <c r="H37" s="128">
        <f>'様式第6号 別紙'!D20</f>
        <v>0</v>
      </c>
      <c r="I37" s="138" t="e">
        <f>H37/G37</f>
        <v>#DIV/0!</v>
      </c>
      <c r="J37" s="141"/>
      <c r="K37" s="136">
        <v>27.7</v>
      </c>
      <c r="L37" s="136">
        <f>'様式第6号 別紙'!Q20</f>
        <v>0</v>
      </c>
      <c r="M37" s="144">
        <f>ROUNDDOWN($L$37*H37,0)</f>
        <v>0</v>
      </c>
      <c r="N37" s="128">
        <f>M37*20</f>
        <v>0</v>
      </c>
      <c r="O37" s="128">
        <f>K37*H37*20-N37</f>
        <v>0</v>
      </c>
      <c r="P37" s="26"/>
    </row>
    <row r="38" spans="1:16" ht="18" customHeight="1" x14ac:dyDescent="0.4">
      <c r="A38" s="163"/>
      <c r="B38" s="166"/>
      <c r="C38" s="19" t="s">
        <v>72</v>
      </c>
      <c r="D38" s="134"/>
      <c r="E38" s="107"/>
      <c r="F38" s="126"/>
      <c r="G38" s="129"/>
      <c r="H38" s="129"/>
      <c r="I38" s="139"/>
      <c r="J38" s="142"/>
      <c r="K38" s="132"/>
      <c r="L38" s="132"/>
      <c r="M38" s="144"/>
      <c r="N38" s="129"/>
      <c r="O38" s="129"/>
      <c r="P38" s="27"/>
    </row>
    <row r="39" spans="1:16" ht="18" customHeight="1" x14ac:dyDescent="0.4">
      <c r="A39" s="163"/>
      <c r="B39" s="166"/>
      <c r="C39" s="19" t="s">
        <v>73</v>
      </c>
      <c r="D39" s="134"/>
      <c r="E39" s="107"/>
      <c r="F39" s="126"/>
      <c r="G39" s="129"/>
      <c r="H39" s="129"/>
      <c r="I39" s="139"/>
      <c r="J39" s="142"/>
      <c r="K39" s="132"/>
      <c r="L39" s="132"/>
      <c r="M39" s="144"/>
      <c r="N39" s="129"/>
      <c r="O39" s="129"/>
      <c r="P39" s="27"/>
    </row>
    <row r="40" spans="1:16" ht="18" customHeight="1" x14ac:dyDescent="0.4">
      <c r="A40" s="163"/>
      <c r="B40" s="166"/>
      <c r="C40" s="19" t="s">
        <v>74</v>
      </c>
      <c r="D40" s="134"/>
      <c r="E40" s="107"/>
      <c r="F40" s="126"/>
      <c r="G40" s="129"/>
      <c r="H40" s="129"/>
      <c r="I40" s="139"/>
      <c r="J40" s="142"/>
      <c r="K40" s="132"/>
      <c r="L40" s="132"/>
      <c r="M40" s="144"/>
      <c r="N40" s="129"/>
      <c r="O40" s="129"/>
      <c r="P40" s="27"/>
    </row>
    <row r="41" spans="1:16" ht="18" customHeight="1" x14ac:dyDescent="0.4">
      <c r="A41" s="163"/>
      <c r="B41" s="166"/>
      <c r="C41" s="19" t="s">
        <v>75</v>
      </c>
      <c r="D41" s="134"/>
      <c r="E41" s="107"/>
      <c r="F41" s="126"/>
      <c r="G41" s="129"/>
      <c r="H41" s="129"/>
      <c r="I41" s="139"/>
      <c r="J41" s="142"/>
      <c r="K41" s="132"/>
      <c r="L41" s="132"/>
      <c r="M41" s="144"/>
      <c r="N41" s="129"/>
      <c r="O41" s="129"/>
      <c r="P41" s="27"/>
    </row>
    <row r="42" spans="1:16" ht="18" customHeight="1" x14ac:dyDescent="0.4">
      <c r="A42" s="163"/>
      <c r="B42" s="166"/>
      <c r="C42" s="19" t="s">
        <v>76</v>
      </c>
      <c r="D42" s="134"/>
      <c r="E42" s="107"/>
      <c r="F42" s="126"/>
      <c r="G42" s="129"/>
      <c r="H42" s="129"/>
      <c r="I42" s="139"/>
      <c r="J42" s="142"/>
      <c r="K42" s="132"/>
      <c r="L42" s="132"/>
      <c r="M42" s="144"/>
      <c r="N42" s="129"/>
      <c r="O42" s="129"/>
      <c r="P42" s="27"/>
    </row>
    <row r="43" spans="1:16" ht="18" customHeight="1" x14ac:dyDescent="0.4">
      <c r="A43" s="163"/>
      <c r="B43" s="166"/>
      <c r="C43" s="19" t="s">
        <v>77</v>
      </c>
      <c r="D43" s="134"/>
      <c r="E43" s="107"/>
      <c r="F43" s="126"/>
      <c r="G43" s="129"/>
      <c r="H43" s="129"/>
      <c r="I43" s="139"/>
      <c r="J43" s="142"/>
      <c r="K43" s="132"/>
      <c r="L43" s="132"/>
      <c r="M43" s="144"/>
      <c r="N43" s="129"/>
      <c r="O43" s="129"/>
      <c r="P43" s="27"/>
    </row>
    <row r="44" spans="1:16" ht="18" customHeight="1" x14ac:dyDescent="0.4">
      <c r="A44" s="163"/>
      <c r="B44" s="166"/>
      <c r="C44" s="19" t="s">
        <v>78</v>
      </c>
      <c r="D44" s="134"/>
      <c r="E44" s="107"/>
      <c r="F44" s="126"/>
      <c r="G44" s="129"/>
      <c r="H44" s="129"/>
      <c r="I44" s="139"/>
      <c r="J44" s="142"/>
      <c r="K44" s="132"/>
      <c r="L44" s="132"/>
      <c r="M44" s="144"/>
      <c r="N44" s="129"/>
      <c r="O44" s="129"/>
      <c r="P44" s="27"/>
    </row>
    <row r="45" spans="1:16" ht="18" customHeight="1" x14ac:dyDescent="0.4">
      <c r="A45" s="164"/>
      <c r="B45" s="167"/>
      <c r="C45" s="18" t="s">
        <v>79</v>
      </c>
      <c r="D45" s="135"/>
      <c r="E45" s="108"/>
      <c r="F45" s="127"/>
      <c r="G45" s="130"/>
      <c r="H45" s="130"/>
      <c r="I45" s="140"/>
      <c r="J45" s="143"/>
      <c r="K45" s="137"/>
      <c r="L45" s="137"/>
      <c r="M45" s="144"/>
      <c r="N45" s="130"/>
      <c r="O45" s="130"/>
      <c r="P45" s="25"/>
    </row>
    <row r="46" spans="1:16" s="15" customFormat="1" ht="18" customHeight="1" x14ac:dyDescent="0.4">
      <c r="A46" s="162">
        <f>A37+1</f>
        <v>15</v>
      </c>
      <c r="B46" s="165" t="s">
        <v>16</v>
      </c>
      <c r="C46" s="16" t="s">
        <v>17</v>
      </c>
      <c r="D46" s="161">
        <f>IF(SUM(E46:E47)&gt;=F46,F46,SUM(E46:E47))</f>
        <v>0</v>
      </c>
      <c r="E46" s="111"/>
      <c r="F46" s="125"/>
      <c r="G46" s="128">
        <f>'様式第6号 別紙'!C21</f>
        <v>0</v>
      </c>
      <c r="H46" s="128">
        <f>'様式第6号 別紙'!D21</f>
        <v>0</v>
      </c>
      <c r="I46" s="138" t="e">
        <f t="shared" ref="I46" si="7">H46/G46</f>
        <v>#DIV/0!</v>
      </c>
      <c r="J46" s="141"/>
      <c r="K46" s="136">
        <v>27.8</v>
      </c>
      <c r="L46" s="136">
        <f>'様式第6号 別紙'!Q21</f>
        <v>0</v>
      </c>
      <c r="M46" s="144">
        <f>ROUNDDOWN($L$46*H46,0)</f>
        <v>0</v>
      </c>
      <c r="N46" s="128">
        <f>M46*20</f>
        <v>0</v>
      </c>
      <c r="O46" s="128">
        <f>K46*H46*20-N46</f>
        <v>0</v>
      </c>
      <c r="P46" s="26"/>
    </row>
    <row r="47" spans="1:16" s="15" customFormat="1" ht="18" customHeight="1" x14ac:dyDescent="0.4">
      <c r="A47" s="164"/>
      <c r="B47" s="167"/>
      <c r="C47" s="18" t="s">
        <v>18</v>
      </c>
      <c r="D47" s="135"/>
      <c r="E47" s="108"/>
      <c r="F47" s="127"/>
      <c r="G47" s="130"/>
      <c r="H47" s="130"/>
      <c r="I47" s="140"/>
      <c r="J47" s="143"/>
      <c r="K47" s="137"/>
      <c r="L47" s="137"/>
      <c r="M47" s="144"/>
      <c r="N47" s="130"/>
      <c r="O47" s="130"/>
      <c r="P47" s="25"/>
    </row>
    <row r="48" spans="1:16" s="15" customFormat="1" ht="18" customHeight="1" x14ac:dyDescent="0.4">
      <c r="A48" s="162">
        <f>A46+1</f>
        <v>16</v>
      </c>
      <c r="B48" s="165" t="s">
        <v>19</v>
      </c>
      <c r="C48" s="16" t="s">
        <v>20</v>
      </c>
      <c r="D48" s="161">
        <f>IF(SUM(E48:E59)&gt;=F48,F48,SUM(E48:E59))</f>
        <v>0</v>
      </c>
      <c r="E48" s="111"/>
      <c r="F48" s="125"/>
      <c r="G48" s="128">
        <f>'様式第6号 別紙'!C22</f>
        <v>0</v>
      </c>
      <c r="H48" s="128">
        <f>'様式第6号 別紙'!D22</f>
        <v>0</v>
      </c>
      <c r="I48" s="138" t="e">
        <f t="shared" ref="I48" si="8">H48/G48</f>
        <v>#DIV/0!</v>
      </c>
      <c r="J48" s="141"/>
      <c r="K48" s="136">
        <v>34.200000000000003</v>
      </c>
      <c r="L48" s="136">
        <f>'様式第6号 別紙'!Q22</f>
        <v>0</v>
      </c>
      <c r="M48" s="144">
        <f>ROUNDDOWN($L$48*H48,0)</f>
        <v>0</v>
      </c>
      <c r="N48" s="128">
        <f>M48*20</f>
        <v>0</v>
      </c>
      <c r="O48" s="128">
        <f>K48*H48*20-N48</f>
        <v>0</v>
      </c>
      <c r="P48" s="26"/>
    </row>
    <row r="49" spans="1:16" s="15" customFormat="1" ht="18" customHeight="1" x14ac:dyDescent="0.4">
      <c r="A49" s="163"/>
      <c r="B49" s="166"/>
      <c r="C49" s="19" t="s">
        <v>21</v>
      </c>
      <c r="D49" s="134"/>
      <c r="E49" s="107"/>
      <c r="F49" s="126"/>
      <c r="G49" s="129"/>
      <c r="H49" s="129"/>
      <c r="I49" s="139"/>
      <c r="J49" s="142"/>
      <c r="K49" s="132"/>
      <c r="L49" s="132"/>
      <c r="M49" s="144"/>
      <c r="N49" s="129"/>
      <c r="O49" s="129"/>
      <c r="P49" s="27"/>
    </row>
    <row r="50" spans="1:16" s="15" customFormat="1" ht="18" customHeight="1" x14ac:dyDescent="0.4">
      <c r="A50" s="163"/>
      <c r="B50" s="166"/>
      <c r="C50" s="19" t="s">
        <v>22</v>
      </c>
      <c r="D50" s="134"/>
      <c r="E50" s="107"/>
      <c r="F50" s="126"/>
      <c r="G50" s="129"/>
      <c r="H50" s="129"/>
      <c r="I50" s="139"/>
      <c r="J50" s="142"/>
      <c r="K50" s="132"/>
      <c r="L50" s="132"/>
      <c r="M50" s="144"/>
      <c r="N50" s="129"/>
      <c r="O50" s="129"/>
      <c r="P50" s="27"/>
    </row>
    <row r="51" spans="1:16" s="15" customFormat="1" ht="18" customHeight="1" x14ac:dyDescent="0.4">
      <c r="A51" s="163"/>
      <c r="B51" s="166"/>
      <c r="C51" s="19" t="s">
        <v>23</v>
      </c>
      <c r="D51" s="134"/>
      <c r="E51" s="107"/>
      <c r="F51" s="126"/>
      <c r="G51" s="129"/>
      <c r="H51" s="129"/>
      <c r="I51" s="139"/>
      <c r="J51" s="142"/>
      <c r="K51" s="132"/>
      <c r="L51" s="132"/>
      <c r="M51" s="144"/>
      <c r="N51" s="129"/>
      <c r="O51" s="129"/>
      <c r="P51" s="27"/>
    </row>
    <row r="52" spans="1:16" s="15" customFormat="1" ht="18" customHeight="1" x14ac:dyDescent="0.4">
      <c r="A52" s="163"/>
      <c r="B52" s="166"/>
      <c r="C52" s="19" t="s">
        <v>24</v>
      </c>
      <c r="D52" s="134"/>
      <c r="E52" s="107"/>
      <c r="F52" s="126"/>
      <c r="G52" s="129"/>
      <c r="H52" s="129"/>
      <c r="I52" s="139"/>
      <c r="J52" s="142"/>
      <c r="K52" s="132"/>
      <c r="L52" s="132"/>
      <c r="M52" s="144"/>
      <c r="N52" s="129"/>
      <c r="O52" s="129"/>
      <c r="P52" s="27"/>
    </row>
    <row r="53" spans="1:16" s="15" customFormat="1" ht="18" customHeight="1" x14ac:dyDescent="0.4">
      <c r="A53" s="163"/>
      <c r="B53" s="166"/>
      <c r="C53" s="19" t="s">
        <v>25</v>
      </c>
      <c r="D53" s="134"/>
      <c r="E53" s="107"/>
      <c r="F53" s="126"/>
      <c r="G53" s="129"/>
      <c r="H53" s="129"/>
      <c r="I53" s="139"/>
      <c r="J53" s="142"/>
      <c r="K53" s="132"/>
      <c r="L53" s="132"/>
      <c r="M53" s="144"/>
      <c r="N53" s="129"/>
      <c r="O53" s="129"/>
      <c r="P53" s="27"/>
    </row>
    <row r="54" spans="1:16" s="15" customFormat="1" ht="18" customHeight="1" x14ac:dyDescent="0.4">
      <c r="A54" s="163"/>
      <c r="B54" s="166"/>
      <c r="C54" s="19" t="s">
        <v>26</v>
      </c>
      <c r="D54" s="134"/>
      <c r="E54" s="107"/>
      <c r="F54" s="126"/>
      <c r="G54" s="129"/>
      <c r="H54" s="129"/>
      <c r="I54" s="139"/>
      <c r="J54" s="142"/>
      <c r="K54" s="132"/>
      <c r="L54" s="132"/>
      <c r="M54" s="144"/>
      <c r="N54" s="129"/>
      <c r="O54" s="129"/>
      <c r="P54" s="27"/>
    </row>
    <row r="55" spans="1:16" s="15" customFormat="1" ht="18" customHeight="1" x14ac:dyDescent="0.4">
      <c r="A55" s="163"/>
      <c r="B55" s="166"/>
      <c r="C55" s="19" t="s">
        <v>27</v>
      </c>
      <c r="D55" s="134"/>
      <c r="E55" s="107"/>
      <c r="F55" s="126"/>
      <c r="G55" s="129"/>
      <c r="H55" s="129"/>
      <c r="I55" s="139"/>
      <c r="J55" s="142"/>
      <c r="K55" s="132"/>
      <c r="L55" s="132"/>
      <c r="M55" s="144"/>
      <c r="N55" s="129"/>
      <c r="O55" s="129"/>
      <c r="P55" s="27"/>
    </row>
    <row r="56" spans="1:16" s="15" customFormat="1" ht="18" customHeight="1" x14ac:dyDescent="0.4">
      <c r="A56" s="163"/>
      <c r="B56" s="166"/>
      <c r="C56" s="19" t="s">
        <v>28</v>
      </c>
      <c r="D56" s="134"/>
      <c r="E56" s="107"/>
      <c r="F56" s="126"/>
      <c r="G56" s="129"/>
      <c r="H56" s="129"/>
      <c r="I56" s="139"/>
      <c r="J56" s="142"/>
      <c r="K56" s="132"/>
      <c r="L56" s="132"/>
      <c r="M56" s="144"/>
      <c r="N56" s="129"/>
      <c r="O56" s="129"/>
      <c r="P56" s="27"/>
    </row>
    <row r="57" spans="1:16" s="15" customFormat="1" ht="18" customHeight="1" x14ac:dyDescent="0.4">
      <c r="A57" s="163"/>
      <c r="B57" s="166"/>
      <c r="C57" s="19" t="s">
        <v>29</v>
      </c>
      <c r="D57" s="134"/>
      <c r="E57" s="107"/>
      <c r="F57" s="126"/>
      <c r="G57" s="129"/>
      <c r="H57" s="129"/>
      <c r="I57" s="139"/>
      <c r="J57" s="142"/>
      <c r="K57" s="132"/>
      <c r="L57" s="132"/>
      <c r="M57" s="144"/>
      <c r="N57" s="129"/>
      <c r="O57" s="129"/>
      <c r="P57" s="27"/>
    </row>
    <row r="58" spans="1:16" s="15" customFormat="1" ht="18" customHeight="1" x14ac:dyDescent="0.4">
      <c r="A58" s="163"/>
      <c r="B58" s="166"/>
      <c r="C58" s="19" t="s">
        <v>30</v>
      </c>
      <c r="D58" s="134"/>
      <c r="E58" s="107"/>
      <c r="F58" s="126"/>
      <c r="G58" s="129"/>
      <c r="H58" s="129"/>
      <c r="I58" s="139"/>
      <c r="J58" s="142"/>
      <c r="K58" s="132"/>
      <c r="L58" s="132"/>
      <c r="M58" s="144"/>
      <c r="N58" s="129"/>
      <c r="O58" s="129"/>
      <c r="P58" s="27"/>
    </row>
    <row r="59" spans="1:16" s="15" customFormat="1" ht="18" customHeight="1" x14ac:dyDescent="0.4">
      <c r="A59" s="164"/>
      <c r="B59" s="167"/>
      <c r="C59" s="18" t="s">
        <v>31</v>
      </c>
      <c r="D59" s="135"/>
      <c r="E59" s="108"/>
      <c r="F59" s="127"/>
      <c r="G59" s="130"/>
      <c r="H59" s="130"/>
      <c r="I59" s="140"/>
      <c r="J59" s="143"/>
      <c r="K59" s="137"/>
      <c r="L59" s="137"/>
      <c r="M59" s="144"/>
      <c r="N59" s="130"/>
      <c r="O59" s="130"/>
      <c r="P59" s="25"/>
    </row>
    <row r="60" spans="1:16" s="15" customFormat="1" ht="18" customHeight="1" x14ac:dyDescent="0.4">
      <c r="A60" s="162">
        <f>A48+1</f>
        <v>17</v>
      </c>
      <c r="B60" s="165" t="s">
        <v>33</v>
      </c>
      <c r="C60" s="16" t="s">
        <v>34</v>
      </c>
      <c r="D60" s="161">
        <f>IF(SUM(E60:E63)&gt;=F60,F60,SUM(E60:E63))</f>
        <v>0</v>
      </c>
      <c r="E60" s="111"/>
      <c r="F60" s="125"/>
      <c r="G60" s="128">
        <f>'様式第6号 別紙'!C23</f>
        <v>0</v>
      </c>
      <c r="H60" s="128">
        <f>'様式第6号 別紙'!D23</f>
        <v>0</v>
      </c>
      <c r="I60" s="138" t="e">
        <f t="shared" ref="I60" si="9">H60/G60</f>
        <v>#DIV/0!</v>
      </c>
      <c r="J60" s="141"/>
      <c r="K60" s="136">
        <v>31.9</v>
      </c>
      <c r="L60" s="136">
        <f>'様式第6号 別紙'!Q23</f>
        <v>0</v>
      </c>
      <c r="M60" s="144">
        <f>ROUNDDOWN($L$60*H60,0)</f>
        <v>0</v>
      </c>
      <c r="N60" s="128">
        <f>M60*20</f>
        <v>0</v>
      </c>
      <c r="O60" s="128">
        <f>K60*H60*20-N60</f>
        <v>0</v>
      </c>
      <c r="P60" s="26"/>
    </row>
    <row r="61" spans="1:16" s="15" customFormat="1" ht="18" customHeight="1" x14ac:dyDescent="0.4">
      <c r="A61" s="163"/>
      <c r="B61" s="166"/>
      <c r="C61" s="19" t="s">
        <v>35</v>
      </c>
      <c r="D61" s="134"/>
      <c r="E61" s="107"/>
      <c r="F61" s="126"/>
      <c r="G61" s="129"/>
      <c r="H61" s="129"/>
      <c r="I61" s="139"/>
      <c r="J61" s="142"/>
      <c r="K61" s="132"/>
      <c r="L61" s="132"/>
      <c r="M61" s="144"/>
      <c r="N61" s="129"/>
      <c r="O61" s="129"/>
      <c r="P61" s="27"/>
    </row>
    <row r="62" spans="1:16" s="15" customFormat="1" ht="18" customHeight="1" x14ac:dyDescent="0.4">
      <c r="A62" s="163"/>
      <c r="B62" s="166"/>
      <c r="C62" s="19" t="s">
        <v>36</v>
      </c>
      <c r="D62" s="134"/>
      <c r="E62" s="107"/>
      <c r="F62" s="126"/>
      <c r="G62" s="129"/>
      <c r="H62" s="129"/>
      <c r="I62" s="139"/>
      <c r="J62" s="142"/>
      <c r="K62" s="132"/>
      <c r="L62" s="132"/>
      <c r="M62" s="144"/>
      <c r="N62" s="129"/>
      <c r="O62" s="129"/>
      <c r="P62" s="27"/>
    </row>
    <row r="63" spans="1:16" s="15" customFormat="1" ht="18" customHeight="1" x14ac:dyDescent="0.4">
      <c r="A63" s="164"/>
      <c r="B63" s="167"/>
      <c r="C63" s="18" t="s">
        <v>37</v>
      </c>
      <c r="D63" s="135"/>
      <c r="E63" s="108"/>
      <c r="F63" s="127"/>
      <c r="G63" s="130"/>
      <c r="H63" s="130"/>
      <c r="I63" s="140"/>
      <c r="J63" s="143"/>
      <c r="K63" s="137"/>
      <c r="L63" s="137"/>
      <c r="M63" s="144"/>
      <c r="N63" s="130"/>
      <c r="O63" s="130"/>
      <c r="P63" s="25"/>
    </row>
    <row r="64" spans="1:16" s="15" customFormat="1" ht="18" customHeight="1" x14ac:dyDescent="0.4">
      <c r="A64" s="173">
        <f>A60+1</f>
        <v>18</v>
      </c>
      <c r="B64" s="158" t="s">
        <v>80</v>
      </c>
      <c r="C64" s="16" t="s">
        <v>9</v>
      </c>
      <c r="D64" s="161">
        <f>IF(SUM(E64:E67)&gt;=F64,F64,SUM(E64:E67))</f>
        <v>0</v>
      </c>
      <c r="E64" s="111"/>
      <c r="F64" s="170"/>
      <c r="G64" s="149">
        <f>'様式第6号 別紙'!C24</f>
        <v>0</v>
      </c>
      <c r="H64" s="149">
        <f>'様式第6号 別紙'!D24</f>
        <v>0</v>
      </c>
      <c r="I64" s="138" t="e">
        <f>H64/G64</f>
        <v>#DIV/0!</v>
      </c>
      <c r="J64" s="151"/>
      <c r="K64" s="136">
        <v>28.6</v>
      </c>
      <c r="L64" s="145">
        <f>'様式第6号 別紙'!Q24</f>
        <v>0</v>
      </c>
      <c r="M64" s="128">
        <f>ROUNDDOWN($L$64*H64,0)</f>
        <v>0</v>
      </c>
      <c r="N64" s="128">
        <f>M64*20</f>
        <v>0</v>
      </c>
      <c r="O64" s="128">
        <f>K64*H64*20-N64</f>
        <v>0</v>
      </c>
      <c r="P64" s="26"/>
    </row>
    <row r="65" spans="1:16" s="15" customFormat="1" ht="18" customHeight="1" x14ac:dyDescent="0.4">
      <c r="A65" s="174"/>
      <c r="B65" s="159"/>
      <c r="C65" s="31" t="s">
        <v>10</v>
      </c>
      <c r="D65" s="134"/>
      <c r="E65" s="115"/>
      <c r="F65" s="171"/>
      <c r="G65" s="150"/>
      <c r="H65" s="150"/>
      <c r="I65" s="139"/>
      <c r="J65" s="152"/>
      <c r="K65" s="132"/>
      <c r="L65" s="146"/>
      <c r="M65" s="129"/>
      <c r="N65" s="129"/>
      <c r="O65" s="129"/>
      <c r="P65" s="32"/>
    </row>
    <row r="66" spans="1:16" s="15" customFormat="1" ht="18" customHeight="1" x14ac:dyDescent="0.4">
      <c r="A66" s="174"/>
      <c r="B66" s="159"/>
      <c r="C66" s="29" t="s">
        <v>39</v>
      </c>
      <c r="D66" s="134"/>
      <c r="E66" s="107"/>
      <c r="F66" s="171"/>
      <c r="G66" s="150"/>
      <c r="H66" s="150"/>
      <c r="I66" s="139"/>
      <c r="J66" s="152"/>
      <c r="K66" s="132"/>
      <c r="L66" s="146"/>
      <c r="M66" s="129"/>
      <c r="N66" s="129"/>
      <c r="O66" s="129"/>
      <c r="P66" s="27"/>
    </row>
    <row r="67" spans="1:16" s="15" customFormat="1" ht="18" customHeight="1" x14ac:dyDescent="0.4">
      <c r="A67" s="175"/>
      <c r="B67" s="160"/>
      <c r="C67" s="18" t="s">
        <v>42</v>
      </c>
      <c r="D67" s="135"/>
      <c r="E67" s="108"/>
      <c r="F67" s="172"/>
      <c r="G67" s="131"/>
      <c r="H67" s="131"/>
      <c r="I67" s="140"/>
      <c r="J67" s="153"/>
      <c r="K67" s="137"/>
      <c r="L67" s="133"/>
      <c r="M67" s="130"/>
      <c r="N67" s="130"/>
      <c r="O67" s="130"/>
      <c r="P67" s="25"/>
    </row>
    <row r="68" spans="1:16" s="15" customFormat="1" ht="18" customHeight="1" x14ac:dyDescent="0.4">
      <c r="A68" s="162">
        <f>A64+1</f>
        <v>19</v>
      </c>
      <c r="B68" s="165" t="s">
        <v>43</v>
      </c>
      <c r="C68" s="16" t="s">
        <v>44</v>
      </c>
      <c r="D68" s="161">
        <f>IF(SUM(E68:E72)&gt;=F68,F68,SUM(E68:E72))</f>
        <v>0</v>
      </c>
      <c r="E68" s="111"/>
      <c r="F68" s="170"/>
      <c r="G68" s="149">
        <f>'様式第6号 別紙'!C25</f>
        <v>0</v>
      </c>
      <c r="H68" s="149">
        <f>'様式第6号 別紙'!D25</f>
        <v>0</v>
      </c>
      <c r="I68" s="138" t="e">
        <f>H68/G68</f>
        <v>#DIV/0!</v>
      </c>
      <c r="J68" s="151"/>
      <c r="K68" s="136">
        <v>30.8</v>
      </c>
      <c r="L68" s="145">
        <f>'様式第6号 別紙'!Q25</f>
        <v>0</v>
      </c>
      <c r="M68" s="144">
        <f>ROUNDDOWN($L$68*H68,0)</f>
        <v>0</v>
      </c>
      <c r="N68" s="128">
        <f>M68*20</f>
        <v>0</v>
      </c>
      <c r="O68" s="128">
        <f>K68*H68*20-N68</f>
        <v>0</v>
      </c>
      <c r="P68" s="26"/>
    </row>
    <row r="69" spans="1:16" s="15" customFormat="1" ht="18" customHeight="1" x14ac:dyDescent="0.4">
      <c r="A69" s="163"/>
      <c r="B69" s="166"/>
      <c r="C69" s="19" t="s">
        <v>45</v>
      </c>
      <c r="D69" s="134"/>
      <c r="E69" s="107"/>
      <c r="F69" s="171"/>
      <c r="G69" s="150"/>
      <c r="H69" s="150"/>
      <c r="I69" s="139"/>
      <c r="J69" s="152"/>
      <c r="K69" s="132"/>
      <c r="L69" s="146"/>
      <c r="M69" s="144"/>
      <c r="N69" s="129"/>
      <c r="O69" s="129"/>
      <c r="P69" s="27"/>
    </row>
    <row r="70" spans="1:16" s="15" customFormat="1" ht="18" customHeight="1" x14ac:dyDescent="0.4">
      <c r="A70" s="163"/>
      <c r="B70" s="166"/>
      <c r="C70" s="19" t="s">
        <v>46</v>
      </c>
      <c r="D70" s="134"/>
      <c r="E70" s="107"/>
      <c r="F70" s="171"/>
      <c r="G70" s="150"/>
      <c r="H70" s="150"/>
      <c r="I70" s="139"/>
      <c r="J70" s="152"/>
      <c r="K70" s="132"/>
      <c r="L70" s="146"/>
      <c r="M70" s="144"/>
      <c r="N70" s="129"/>
      <c r="O70" s="129"/>
      <c r="P70" s="27"/>
    </row>
    <row r="71" spans="1:16" s="15" customFormat="1" ht="18" customHeight="1" x14ac:dyDescent="0.4">
      <c r="A71" s="168"/>
      <c r="B71" s="169"/>
      <c r="C71" s="19" t="s">
        <v>40</v>
      </c>
      <c r="D71" s="134"/>
      <c r="E71" s="107"/>
      <c r="F71" s="171"/>
      <c r="G71" s="150"/>
      <c r="H71" s="150"/>
      <c r="I71" s="139"/>
      <c r="J71" s="152"/>
      <c r="K71" s="132"/>
      <c r="L71" s="146"/>
      <c r="M71" s="144"/>
      <c r="N71" s="129"/>
      <c r="O71" s="129"/>
      <c r="P71" s="27"/>
    </row>
    <row r="72" spans="1:16" s="15" customFormat="1" ht="18" customHeight="1" x14ac:dyDescent="0.4">
      <c r="A72" s="164"/>
      <c r="B72" s="167"/>
      <c r="C72" s="88" t="s">
        <v>39</v>
      </c>
      <c r="D72" s="135"/>
      <c r="E72" s="112"/>
      <c r="F72" s="172"/>
      <c r="G72" s="131"/>
      <c r="H72" s="131"/>
      <c r="I72" s="140"/>
      <c r="J72" s="153"/>
      <c r="K72" s="137"/>
      <c r="L72" s="133"/>
      <c r="M72" s="144"/>
      <c r="N72" s="130"/>
      <c r="O72" s="130"/>
      <c r="P72" s="90"/>
    </row>
    <row r="73" spans="1:16" s="15" customFormat="1" ht="18" customHeight="1" x14ac:dyDescent="0.4">
      <c r="A73" s="155">
        <f>A68+1</f>
        <v>20</v>
      </c>
      <c r="B73" s="158" t="s">
        <v>49</v>
      </c>
      <c r="C73" s="22" t="s">
        <v>50</v>
      </c>
      <c r="D73" s="161">
        <f>IF(SUM(E73:E77)&gt;=F73,F73,SUM(E73:E77))</f>
        <v>0</v>
      </c>
      <c r="E73" s="111"/>
      <c r="F73" s="125"/>
      <c r="G73" s="128">
        <f>'様式第6号 別紙'!C26</f>
        <v>0</v>
      </c>
      <c r="H73" s="128">
        <f>'様式第6号 別紙'!D26</f>
        <v>0</v>
      </c>
      <c r="I73" s="138" t="e">
        <f>H73/G73</f>
        <v>#DIV/0!</v>
      </c>
      <c r="J73" s="141"/>
      <c r="K73" s="136">
        <v>26</v>
      </c>
      <c r="L73" s="136">
        <f>'様式第6号 別紙'!Q26</f>
        <v>0</v>
      </c>
      <c r="M73" s="144">
        <f>ROUNDDOWN($L$73*H73,0)</f>
        <v>0</v>
      </c>
      <c r="N73" s="128">
        <f>M73*20</f>
        <v>0</v>
      </c>
      <c r="O73" s="128">
        <f>K73*H73*20-N73</f>
        <v>0</v>
      </c>
      <c r="P73" s="26"/>
    </row>
    <row r="74" spans="1:16" s="15" customFormat="1" ht="18" customHeight="1" x14ac:dyDescent="0.4">
      <c r="A74" s="156"/>
      <c r="B74" s="159"/>
      <c r="C74" s="20" t="s">
        <v>116</v>
      </c>
      <c r="D74" s="134"/>
      <c r="E74" s="107"/>
      <c r="F74" s="126"/>
      <c r="G74" s="129"/>
      <c r="H74" s="129"/>
      <c r="I74" s="139"/>
      <c r="J74" s="142"/>
      <c r="K74" s="132"/>
      <c r="L74" s="132"/>
      <c r="M74" s="144"/>
      <c r="N74" s="129"/>
      <c r="O74" s="129"/>
      <c r="P74" s="27"/>
    </row>
    <row r="75" spans="1:16" s="15" customFormat="1" ht="18" customHeight="1" x14ac:dyDescent="0.4">
      <c r="A75" s="156"/>
      <c r="B75" s="159"/>
      <c r="C75" s="20" t="s">
        <v>119</v>
      </c>
      <c r="D75" s="134"/>
      <c r="E75" s="107"/>
      <c r="F75" s="126"/>
      <c r="G75" s="129"/>
      <c r="H75" s="129"/>
      <c r="I75" s="139"/>
      <c r="J75" s="142"/>
      <c r="K75" s="132"/>
      <c r="L75" s="132"/>
      <c r="M75" s="144"/>
      <c r="N75" s="129"/>
      <c r="O75" s="129"/>
      <c r="P75" s="27"/>
    </row>
    <row r="76" spans="1:16" s="15" customFormat="1" ht="18" customHeight="1" x14ac:dyDescent="0.4">
      <c r="A76" s="156"/>
      <c r="B76" s="159"/>
      <c r="C76" s="20" t="s">
        <v>38</v>
      </c>
      <c r="D76" s="134"/>
      <c r="E76" s="107"/>
      <c r="F76" s="126"/>
      <c r="G76" s="129"/>
      <c r="H76" s="129"/>
      <c r="I76" s="139"/>
      <c r="J76" s="142"/>
      <c r="K76" s="132"/>
      <c r="L76" s="132"/>
      <c r="M76" s="144"/>
      <c r="N76" s="129"/>
      <c r="O76" s="129"/>
      <c r="P76" s="27"/>
    </row>
    <row r="77" spans="1:16" s="15" customFormat="1" ht="18" customHeight="1" x14ac:dyDescent="0.4">
      <c r="A77" s="157"/>
      <c r="B77" s="160"/>
      <c r="C77" s="21" t="s">
        <v>41</v>
      </c>
      <c r="D77" s="135"/>
      <c r="E77" s="108"/>
      <c r="F77" s="127"/>
      <c r="G77" s="130"/>
      <c r="H77" s="130"/>
      <c r="I77" s="140"/>
      <c r="J77" s="143"/>
      <c r="K77" s="137"/>
      <c r="L77" s="137"/>
      <c r="M77" s="144"/>
      <c r="N77" s="130"/>
      <c r="O77" s="130"/>
      <c r="P77" s="25"/>
    </row>
    <row r="78" spans="1:16" s="15" customFormat="1" ht="18" customHeight="1" x14ac:dyDescent="0.4">
      <c r="A78" s="93">
        <f>A73+1</f>
        <v>21</v>
      </c>
      <c r="B78" s="94" t="s">
        <v>83</v>
      </c>
      <c r="C78" s="95" t="s">
        <v>120</v>
      </c>
      <c r="D78" s="109">
        <f>IF(SUM(E78:E78)&gt;=F78,F78,SUM(E78:E78))</f>
        <v>0</v>
      </c>
      <c r="E78" s="110"/>
      <c r="F78" s="110"/>
      <c r="G78" s="85">
        <f>'様式第6号 別紙'!C27</f>
        <v>0</v>
      </c>
      <c r="H78" s="85">
        <f>'様式第6号 別紙'!D27</f>
        <v>0</v>
      </c>
      <c r="I78" s="10" t="e">
        <f>H78/G78</f>
        <v>#DIV/0!</v>
      </c>
      <c r="J78" s="6"/>
      <c r="K78" s="97">
        <v>29.9</v>
      </c>
      <c r="L78" s="97">
        <f>'様式第6号 別紙'!Q27</f>
        <v>0</v>
      </c>
      <c r="M78" s="85">
        <f>ROUNDDOWN($L$73*H78,0)</f>
        <v>0</v>
      </c>
      <c r="N78" s="85">
        <f>M78*20</f>
        <v>0</v>
      </c>
      <c r="O78" s="85">
        <f>K78*H78*20-N78</f>
        <v>0</v>
      </c>
      <c r="P78" s="96"/>
    </row>
    <row r="80" spans="1:16" x14ac:dyDescent="0.4">
      <c r="K80" s="105"/>
    </row>
  </sheetData>
  <mergeCells count="183">
    <mergeCell ref="M16:M17"/>
    <mergeCell ref="N16:N17"/>
    <mergeCell ref="O16:O17"/>
    <mergeCell ref="A16:A17"/>
    <mergeCell ref="B16:B17"/>
    <mergeCell ref="D16:D17"/>
    <mergeCell ref="G16:G17"/>
    <mergeCell ref="H16:H17"/>
    <mergeCell ref="I16:I17"/>
    <mergeCell ref="J16:J17"/>
    <mergeCell ref="K16:K17"/>
    <mergeCell ref="L16:L17"/>
    <mergeCell ref="O73:O77"/>
    <mergeCell ref="O20:O24"/>
    <mergeCell ref="O26:O30"/>
    <mergeCell ref="O31:O36"/>
    <mergeCell ref="O37:O45"/>
    <mergeCell ref="O46:O47"/>
    <mergeCell ref="O48:O59"/>
    <mergeCell ref="O60:O63"/>
    <mergeCell ref="O64:O67"/>
    <mergeCell ref="O68:O72"/>
    <mergeCell ref="M5:M6"/>
    <mergeCell ref="A4:C4"/>
    <mergeCell ref="P4:P6"/>
    <mergeCell ref="A5:A6"/>
    <mergeCell ref="B5:B6"/>
    <mergeCell ref="C5:C6"/>
    <mergeCell ref="K5:K6"/>
    <mergeCell ref="K7:K9"/>
    <mergeCell ref="K18:K19"/>
    <mergeCell ref="O5:O6"/>
    <mergeCell ref="O7:O9"/>
    <mergeCell ref="O18:O19"/>
    <mergeCell ref="D7:D9"/>
    <mergeCell ref="F7:F9"/>
    <mergeCell ref="G7:G9"/>
    <mergeCell ref="H7:H9"/>
    <mergeCell ref="D5:F5"/>
    <mergeCell ref="G5:G6"/>
    <mergeCell ref="H5:H6"/>
    <mergeCell ref="I5:I6"/>
    <mergeCell ref="J5:J6"/>
    <mergeCell ref="I7:I9"/>
    <mergeCell ref="J7:J9"/>
    <mergeCell ref="M7:M9"/>
    <mergeCell ref="I20:I24"/>
    <mergeCell ref="J20:J24"/>
    <mergeCell ref="M20:M24"/>
    <mergeCell ref="N20:N24"/>
    <mergeCell ref="L20:L24"/>
    <mergeCell ref="A20:A24"/>
    <mergeCell ref="B20:B24"/>
    <mergeCell ref="D20:D24"/>
    <mergeCell ref="F20:F24"/>
    <mergeCell ref="G20:G24"/>
    <mergeCell ref="H20:H24"/>
    <mergeCell ref="K20:K24"/>
    <mergeCell ref="A31:A36"/>
    <mergeCell ref="B31:B36"/>
    <mergeCell ref="D31:D36"/>
    <mergeCell ref="F31:F36"/>
    <mergeCell ref="G31:G36"/>
    <mergeCell ref="H31:H36"/>
    <mergeCell ref="A26:A30"/>
    <mergeCell ref="B26:B30"/>
    <mergeCell ref="D26:D30"/>
    <mergeCell ref="F26:F30"/>
    <mergeCell ref="G26:G30"/>
    <mergeCell ref="H26:H30"/>
    <mergeCell ref="A37:A45"/>
    <mergeCell ref="B37:B45"/>
    <mergeCell ref="D37:D45"/>
    <mergeCell ref="F37:F45"/>
    <mergeCell ref="G37:G45"/>
    <mergeCell ref="H37:H45"/>
    <mergeCell ref="I37:I45"/>
    <mergeCell ref="J37:J45"/>
    <mergeCell ref="A46:A47"/>
    <mergeCell ref="B46:B47"/>
    <mergeCell ref="D46:D47"/>
    <mergeCell ref="F46:F47"/>
    <mergeCell ref="G46:G47"/>
    <mergeCell ref="H46:H47"/>
    <mergeCell ref="I46:I47"/>
    <mergeCell ref="J46:J47"/>
    <mergeCell ref="J64:J67"/>
    <mergeCell ref="A64:A67"/>
    <mergeCell ref="B64:B67"/>
    <mergeCell ref="D64:D67"/>
    <mergeCell ref="F64:F67"/>
    <mergeCell ref="G64:G67"/>
    <mergeCell ref="H64:H67"/>
    <mergeCell ref="K64:K67"/>
    <mergeCell ref="A48:A59"/>
    <mergeCell ref="B48:B59"/>
    <mergeCell ref="D48:D59"/>
    <mergeCell ref="F48:F59"/>
    <mergeCell ref="G48:G59"/>
    <mergeCell ref="H48:H59"/>
    <mergeCell ref="I48:I59"/>
    <mergeCell ref="J48:J59"/>
    <mergeCell ref="J31:J36"/>
    <mergeCell ref="A73:A77"/>
    <mergeCell ref="B73:B77"/>
    <mergeCell ref="D73:D77"/>
    <mergeCell ref="I60:I63"/>
    <mergeCell ref="J60:J63"/>
    <mergeCell ref="M60:M63"/>
    <mergeCell ref="N60:N63"/>
    <mergeCell ref="L60:L63"/>
    <mergeCell ref="A60:A63"/>
    <mergeCell ref="B60:B63"/>
    <mergeCell ref="D60:D63"/>
    <mergeCell ref="F60:F63"/>
    <mergeCell ref="G60:G63"/>
    <mergeCell ref="H60:H63"/>
    <mergeCell ref="K60:K63"/>
    <mergeCell ref="M64:M67"/>
    <mergeCell ref="N64:N67"/>
    <mergeCell ref="L64:L67"/>
    <mergeCell ref="A68:A72"/>
    <mergeCell ref="B68:B72"/>
    <mergeCell ref="D68:D72"/>
    <mergeCell ref="F68:F72"/>
    <mergeCell ref="I64:I67"/>
    <mergeCell ref="I26:I30"/>
    <mergeCell ref="J26:J30"/>
    <mergeCell ref="M26:M30"/>
    <mergeCell ref="N7:N9"/>
    <mergeCell ref="L7:L9"/>
    <mergeCell ref="N68:N72"/>
    <mergeCell ref="L68:L72"/>
    <mergeCell ref="G68:G72"/>
    <mergeCell ref="H68:H72"/>
    <mergeCell ref="I68:I72"/>
    <mergeCell ref="J68:J72"/>
    <mergeCell ref="M68:M72"/>
    <mergeCell ref="K68:K72"/>
    <mergeCell ref="G18:G19"/>
    <mergeCell ref="H18:H19"/>
    <mergeCell ref="I18:I19"/>
    <mergeCell ref="J18:J19"/>
    <mergeCell ref="M18:M19"/>
    <mergeCell ref="M48:M59"/>
    <mergeCell ref="K48:K59"/>
    <mergeCell ref="K46:K47"/>
    <mergeCell ref="M37:M45"/>
    <mergeCell ref="K37:K45"/>
    <mergeCell ref="I31:I36"/>
    <mergeCell ref="K31:K36"/>
    <mergeCell ref="L37:L45"/>
    <mergeCell ref="M46:M47"/>
    <mergeCell ref="N46:N47"/>
    <mergeCell ref="L46:L47"/>
    <mergeCell ref="N37:N45"/>
    <mergeCell ref="M31:M36"/>
    <mergeCell ref="L31:L36"/>
    <mergeCell ref="L26:L30"/>
    <mergeCell ref="N5:N6"/>
    <mergeCell ref="L5:L6"/>
    <mergeCell ref="A7:A9"/>
    <mergeCell ref="B7:B9"/>
    <mergeCell ref="F73:F77"/>
    <mergeCell ref="G73:G77"/>
    <mergeCell ref="H73:H77"/>
    <mergeCell ref="N18:N19"/>
    <mergeCell ref="L18:L19"/>
    <mergeCell ref="A18:A19"/>
    <mergeCell ref="B18:B19"/>
    <mergeCell ref="D18:D19"/>
    <mergeCell ref="F18:F19"/>
    <mergeCell ref="N48:N59"/>
    <mergeCell ref="L48:L59"/>
    <mergeCell ref="K73:K77"/>
    <mergeCell ref="I73:I77"/>
    <mergeCell ref="J73:J77"/>
    <mergeCell ref="M73:M77"/>
    <mergeCell ref="N73:N77"/>
    <mergeCell ref="L73:L77"/>
    <mergeCell ref="N31:N36"/>
    <mergeCell ref="N26:N30"/>
    <mergeCell ref="K26:K30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8" scale="70" fitToHeight="0" orientation="landscape" r:id="rId1"/>
  <rowBreaks count="1" manualBreakCount="1">
    <brk id="4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view="pageBreakPreview" zoomScale="70" zoomScaleNormal="61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 x14ac:dyDescent="0.4"/>
  <cols>
    <col min="1" max="1" width="5.625" style="1" bestFit="1" customWidth="1"/>
    <col min="2" max="2" width="32.5" style="1" bestFit="1" customWidth="1"/>
    <col min="3" max="3" width="16.875" style="1" customWidth="1"/>
    <col min="4" max="4" width="16.375" style="1" customWidth="1"/>
    <col min="5" max="5" width="12.125" style="1" customWidth="1"/>
    <col min="6" max="13" width="16.875" style="1" customWidth="1"/>
    <col min="14" max="14" width="27.5" style="1" customWidth="1"/>
    <col min="15" max="16" width="16.875" style="1" customWidth="1"/>
    <col min="17" max="17" width="16.375" style="1" customWidth="1"/>
    <col min="18" max="16384" width="9" style="1"/>
  </cols>
  <sheetData>
    <row r="1" spans="1:17" ht="24" customHeight="1" x14ac:dyDescent="0.4">
      <c r="A1" s="55"/>
      <c r="B1" s="56"/>
      <c r="C1" s="50" t="s">
        <v>105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3" t="s">
        <v>94</v>
      </c>
    </row>
    <row r="2" spans="1:17" ht="24" customHeight="1" x14ac:dyDescent="0.4">
      <c r="A2" s="57"/>
      <c r="B2" s="14" t="s">
        <v>3</v>
      </c>
      <c r="C2" s="37"/>
      <c r="D2" s="37"/>
      <c r="E2" s="37"/>
      <c r="F2" s="62" t="s">
        <v>110</v>
      </c>
    </row>
    <row r="3" spans="1:17" ht="12.75" customHeight="1" thickBot="1" x14ac:dyDescent="0.45">
      <c r="A3" s="12"/>
      <c r="B3" s="13"/>
      <c r="F3" s="61" t="s">
        <v>104</v>
      </c>
      <c r="G3" s="61" t="s">
        <v>104</v>
      </c>
      <c r="H3" s="34"/>
      <c r="I3" s="34"/>
      <c r="J3" s="61" t="s">
        <v>104</v>
      </c>
      <c r="K3" s="61" t="s">
        <v>104</v>
      </c>
      <c r="L3" s="34"/>
      <c r="M3" s="34"/>
      <c r="N3" s="34"/>
      <c r="O3" s="34"/>
      <c r="P3" s="34"/>
      <c r="Q3" s="34"/>
    </row>
    <row r="4" spans="1:17" ht="26.25" customHeight="1" thickBot="1" x14ac:dyDescent="0.45">
      <c r="A4" s="209" t="s">
        <v>2</v>
      </c>
      <c r="B4" s="210"/>
      <c r="C4" s="41">
        <f>SUM(C7:C27)</f>
        <v>0</v>
      </c>
      <c r="D4" s="41">
        <f>SUM(D7:D27)</f>
        <v>0</v>
      </c>
      <c r="E4" s="42" t="e">
        <f>D4/C4</f>
        <v>#DIV/0!</v>
      </c>
      <c r="F4" s="41">
        <f>SUM(F7:F27)</f>
        <v>0</v>
      </c>
      <c r="G4" s="41">
        <f>SUM(G7:G27)</f>
        <v>0</v>
      </c>
      <c r="H4" s="41">
        <f>SUM(H7:H27)</f>
        <v>0</v>
      </c>
      <c r="I4" s="41">
        <f>ROUNDDOWN(SUM(I7:I27),-3)</f>
        <v>0</v>
      </c>
      <c r="J4" s="41">
        <f>SUM(J7:J27)</f>
        <v>0</v>
      </c>
      <c r="K4" s="41">
        <f>SUM(K7:K27)</f>
        <v>0</v>
      </c>
      <c r="L4" s="41">
        <f>SUM(L7:L27)</f>
        <v>0</v>
      </c>
      <c r="M4" s="41">
        <f>ROUNDDOWN(SUM(M7:M27),-3)</f>
        <v>0</v>
      </c>
      <c r="N4" s="41">
        <f>SUM(N7:N27)</f>
        <v>0</v>
      </c>
      <c r="O4" s="41">
        <f>SUM(O7:O27)</f>
        <v>0</v>
      </c>
      <c r="P4" s="41">
        <f>SUM(P7:P27)</f>
        <v>0</v>
      </c>
      <c r="Q4" s="116" t="e">
        <f>AVERAGE(Q7:Q27)</f>
        <v>#DIV/0!</v>
      </c>
    </row>
    <row r="5" spans="1:17" ht="24" customHeight="1" x14ac:dyDescent="0.4">
      <c r="A5" s="211" t="s">
        <v>0</v>
      </c>
      <c r="B5" s="213" t="s">
        <v>61</v>
      </c>
      <c r="C5" s="214" t="s">
        <v>95</v>
      </c>
      <c r="D5" s="214" t="s">
        <v>96</v>
      </c>
      <c r="E5" s="214" t="s">
        <v>97</v>
      </c>
      <c r="F5" s="216" t="s">
        <v>101</v>
      </c>
      <c r="G5" s="217"/>
      <c r="H5" s="217"/>
      <c r="I5" s="218"/>
      <c r="J5" s="216" t="s">
        <v>102</v>
      </c>
      <c r="K5" s="217"/>
      <c r="L5" s="217"/>
      <c r="M5" s="218"/>
      <c r="N5" s="214" t="s">
        <v>100</v>
      </c>
      <c r="O5" s="214" t="s">
        <v>109</v>
      </c>
      <c r="P5" s="214" t="s">
        <v>98</v>
      </c>
      <c r="Q5" s="207" t="s">
        <v>99</v>
      </c>
    </row>
    <row r="6" spans="1:17" ht="33" customHeight="1" thickBot="1" x14ac:dyDescent="0.45">
      <c r="A6" s="212"/>
      <c r="B6" s="189"/>
      <c r="C6" s="215"/>
      <c r="D6" s="215"/>
      <c r="E6" s="215"/>
      <c r="F6" s="60" t="s">
        <v>106</v>
      </c>
      <c r="G6" s="60" t="s">
        <v>107</v>
      </c>
      <c r="H6" s="60" t="s">
        <v>108</v>
      </c>
      <c r="I6" s="60" t="s">
        <v>103</v>
      </c>
      <c r="J6" s="60" t="s">
        <v>106</v>
      </c>
      <c r="K6" s="60" t="s">
        <v>107</v>
      </c>
      <c r="L6" s="60" t="s">
        <v>108</v>
      </c>
      <c r="M6" s="60" t="s">
        <v>103</v>
      </c>
      <c r="N6" s="215"/>
      <c r="O6" s="215"/>
      <c r="P6" s="215"/>
      <c r="Q6" s="208"/>
    </row>
    <row r="7" spans="1:17" s="17" customFormat="1" ht="24.95" customHeight="1" x14ac:dyDescent="0.4">
      <c r="A7" s="80">
        <v>1</v>
      </c>
      <c r="B7" s="81" t="s">
        <v>81</v>
      </c>
      <c r="C7" s="82"/>
      <c r="D7" s="82"/>
      <c r="E7" s="83" t="e">
        <f>D7/C7</f>
        <v>#DIV/0!</v>
      </c>
      <c r="F7" s="76">
        <f>G7+H7</f>
        <v>0</v>
      </c>
      <c r="G7" s="82"/>
      <c r="H7" s="82"/>
      <c r="I7" s="76">
        <f>ROUNDDOWN(G7*1/2,0)</f>
        <v>0</v>
      </c>
      <c r="J7" s="76">
        <f>K7+L7</f>
        <v>0</v>
      </c>
      <c r="K7" s="82"/>
      <c r="L7" s="82"/>
      <c r="M7" s="76">
        <f>ROUNDDOWN(K7*2/3,0)</f>
        <v>0</v>
      </c>
      <c r="N7" s="82"/>
      <c r="O7" s="76">
        <f>F7+J7+N7</f>
        <v>0</v>
      </c>
      <c r="P7" s="76">
        <f>O7-I7-M7</f>
        <v>0</v>
      </c>
      <c r="Q7" s="99"/>
    </row>
    <row r="8" spans="1:17" s="15" customFormat="1" ht="24.95" customHeight="1" x14ac:dyDescent="0.4">
      <c r="A8" s="63">
        <f t="shared" ref="A8:A27" si="0">A7+1</f>
        <v>2</v>
      </c>
      <c r="B8" s="58" t="s">
        <v>84</v>
      </c>
      <c r="C8" s="72"/>
      <c r="D8" s="72"/>
      <c r="E8" s="69" t="e">
        <f>D8/C8</f>
        <v>#DIV/0!</v>
      </c>
      <c r="F8" s="65">
        <f t="shared" ref="F8:F14" si="1">G8+H8</f>
        <v>0</v>
      </c>
      <c r="G8" s="36"/>
      <c r="H8" s="36"/>
      <c r="I8" s="66">
        <f t="shared" ref="I8:I13" si="2">ROUNDDOWN(G8*1/2,0)</f>
        <v>0</v>
      </c>
      <c r="J8" s="65">
        <f t="shared" ref="J8:J14" si="3">K8+L8</f>
        <v>0</v>
      </c>
      <c r="K8" s="36"/>
      <c r="L8" s="36"/>
      <c r="M8" s="66">
        <f t="shared" ref="M8:M14" si="4">ROUNDDOWN(K8*2/3,0)</f>
        <v>0</v>
      </c>
      <c r="N8" s="36"/>
      <c r="O8" s="66">
        <f t="shared" ref="O8:O14" si="5">F8+J8+N8</f>
        <v>0</v>
      </c>
      <c r="P8" s="66">
        <f t="shared" ref="P8:P14" si="6">O8-I8-M8</f>
        <v>0</v>
      </c>
      <c r="Q8" s="100"/>
    </row>
    <row r="9" spans="1:17" s="15" customFormat="1" ht="24.95" customHeight="1" x14ac:dyDescent="0.4">
      <c r="A9" s="53">
        <f t="shared" si="0"/>
        <v>3</v>
      </c>
      <c r="B9" s="11" t="s">
        <v>59</v>
      </c>
      <c r="C9" s="6"/>
      <c r="D9" s="6"/>
      <c r="E9" s="10" t="e">
        <f t="shared" ref="E9:E14" si="7">D9/C9</f>
        <v>#DIV/0!</v>
      </c>
      <c r="F9" s="64">
        <f t="shared" si="1"/>
        <v>0</v>
      </c>
      <c r="G9" s="35"/>
      <c r="H9" s="35"/>
      <c r="I9" s="73">
        <f t="shared" si="2"/>
        <v>0</v>
      </c>
      <c r="J9" s="64">
        <f t="shared" si="3"/>
        <v>0</v>
      </c>
      <c r="K9" s="35"/>
      <c r="L9" s="35"/>
      <c r="M9" s="73">
        <f t="shared" si="4"/>
        <v>0</v>
      </c>
      <c r="N9" s="35"/>
      <c r="O9" s="73">
        <f t="shared" si="5"/>
        <v>0</v>
      </c>
      <c r="P9" s="73">
        <f t="shared" si="6"/>
        <v>0</v>
      </c>
      <c r="Q9" s="101"/>
    </row>
    <row r="10" spans="1:17" s="15" customFormat="1" ht="24.95" customHeight="1" x14ac:dyDescent="0.4">
      <c r="A10" s="74">
        <f t="shared" si="0"/>
        <v>4</v>
      </c>
      <c r="B10" s="38" t="s">
        <v>85</v>
      </c>
      <c r="C10" s="6"/>
      <c r="D10" s="6"/>
      <c r="E10" s="10" t="e">
        <f t="shared" si="7"/>
        <v>#DIV/0!</v>
      </c>
      <c r="F10" s="64">
        <f t="shared" si="1"/>
        <v>0</v>
      </c>
      <c r="G10" s="36"/>
      <c r="H10" s="36"/>
      <c r="I10" s="73">
        <f t="shared" si="2"/>
        <v>0</v>
      </c>
      <c r="J10" s="64">
        <f t="shared" si="3"/>
        <v>0</v>
      </c>
      <c r="K10" s="36"/>
      <c r="L10" s="36"/>
      <c r="M10" s="73">
        <f t="shared" si="4"/>
        <v>0</v>
      </c>
      <c r="N10" s="36"/>
      <c r="O10" s="73">
        <f t="shared" si="5"/>
        <v>0</v>
      </c>
      <c r="P10" s="73">
        <f t="shared" si="6"/>
        <v>0</v>
      </c>
      <c r="Q10" s="100"/>
    </row>
    <row r="11" spans="1:17" s="15" customFormat="1" ht="24.95" customHeight="1" x14ac:dyDescent="0.4">
      <c r="A11" s="74">
        <f t="shared" si="0"/>
        <v>5</v>
      </c>
      <c r="B11" s="23" t="s">
        <v>86</v>
      </c>
      <c r="C11" s="6"/>
      <c r="D11" s="6"/>
      <c r="E11" s="10" t="e">
        <f t="shared" si="7"/>
        <v>#DIV/0!</v>
      </c>
      <c r="F11" s="64">
        <f t="shared" si="1"/>
        <v>0</v>
      </c>
      <c r="G11" s="35"/>
      <c r="H11" s="35"/>
      <c r="I11" s="73">
        <f t="shared" si="2"/>
        <v>0</v>
      </c>
      <c r="J11" s="64">
        <f t="shared" si="3"/>
        <v>0</v>
      </c>
      <c r="K11" s="35"/>
      <c r="L11" s="35"/>
      <c r="M11" s="73">
        <f t="shared" si="4"/>
        <v>0</v>
      </c>
      <c r="N11" s="35"/>
      <c r="O11" s="73">
        <f t="shared" si="5"/>
        <v>0</v>
      </c>
      <c r="P11" s="73">
        <f t="shared" si="6"/>
        <v>0</v>
      </c>
      <c r="Q11" s="101"/>
    </row>
    <row r="12" spans="1:17" s="15" customFormat="1" ht="24.95" customHeight="1" x14ac:dyDescent="0.4">
      <c r="A12" s="74">
        <f t="shared" si="0"/>
        <v>6</v>
      </c>
      <c r="B12" s="24" t="s">
        <v>87</v>
      </c>
      <c r="C12" s="6"/>
      <c r="D12" s="6"/>
      <c r="E12" s="10" t="e">
        <f t="shared" si="7"/>
        <v>#DIV/0!</v>
      </c>
      <c r="F12" s="64">
        <f t="shared" si="1"/>
        <v>0</v>
      </c>
      <c r="G12" s="35"/>
      <c r="H12" s="35"/>
      <c r="I12" s="73">
        <f t="shared" si="2"/>
        <v>0</v>
      </c>
      <c r="J12" s="64">
        <f t="shared" si="3"/>
        <v>0</v>
      </c>
      <c r="K12" s="35"/>
      <c r="L12" s="35"/>
      <c r="M12" s="73">
        <f t="shared" si="4"/>
        <v>0</v>
      </c>
      <c r="N12" s="35"/>
      <c r="O12" s="73">
        <f t="shared" si="5"/>
        <v>0</v>
      </c>
      <c r="P12" s="73">
        <f t="shared" si="6"/>
        <v>0</v>
      </c>
      <c r="Q12" s="101"/>
    </row>
    <row r="13" spans="1:17" s="15" customFormat="1" ht="24.95" customHeight="1" x14ac:dyDescent="0.4">
      <c r="A13" s="74">
        <f t="shared" si="0"/>
        <v>7</v>
      </c>
      <c r="B13" s="11" t="s">
        <v>60</v>
      </c>
      <c r="C13" s="6"/>
      <c r="D13" s="6"/>
      <c r="E13" s="10" t="e">
        <f t="shared" si="7"/>
        <v>#DIV/0!</v>
      </c>
      <c r="F13" s="64">
        <f t="shared" si="1"/>
        <v>0</v>
      </c>
      <c r="G13" s="36"/>
      <c r="H13" s="36"/>
      <c r="I13" s="73">
        <f t="shared" si="2"/>
        <v>0</v>
      </c>
      <c r="J13" s="64">
        <f t="shared" si="3"/>
        <v>0</v>
      </c>
      <c r="K13" s="36"/>
      <c r="L13" s="36"/>
      <c r="M13" s="73">
        <f t="shared" si="4"/>
        <v>0</v>
      </c>
      <c r="N13" s="36"/>
      <c r="O13" s="73">
        <f t="shared" si="5"/>
        <v>0</v>
      </c>
      <c r="P13" s="73">
        <f t="shared" si="6"/>
        <v>0</v>
      </c>
      <c r="Q13" s="100"/>
    </row>
    <row r="14" spans="1:17" s="15" customFormat="1" ht="24.95" customHeight="1" x14ac:dyDescent="0.4">
      <c r="A14" s="74">
        <f t="shared" si="0"/>
        <v>8</v>
      </c>
      <c r="B14" s="79" t="s">
        <v>88</v>
      </c>
      <c r="C14" s="6"/>
      <c r="D14" s="6"/>
      <c r="E14" s="10" t="e">
        <f t="shared" si="7"/>
        <v>#DIV/0!</v>
      </c>
      <c r="F14" s="73">
        <f t="shared" si="1"/>
        <v>0</v>
      </c>
      <c r="G14" s="6"/>
      <c r="H14" s="6"/>
      <c r="I14" s="73">
        <f>ROUNDDOWN(G14*1/2,0)</f>
        <v>0</v>
      </c>
      <c r="J14" s="73">
        <f t="shared" si="3"/>
        <v>0</v>
      </c>
      <c r="K14" s="6"/>
      <c r="L14" s="6"/>
      <c r="M14" s="73">
        <f t="shared" si="4"/>
        <v>0</v>
      </c>
      <c r="N14" s="6"/>
      <c r="O14" s="73">
        <f t="shared" si="5"/>
        <v>0</v>
      </c>
      <c r="P14" s="73">
        <f t="shared" si="6"/>
        <v>0</v>
      </c>
      <c r="Q14" s="101"/>
    </row>
    <row r="15" spans="1:17" s="17" customFormat="1" ht="24.95" customHeight="1" x14ac:dyDescent="0.4">
      <c r="A15" s="74">
        <f t="shared" si="0"/>
        <v>9</v>
      </c>
      <c r="B15" s="58" t="s">
        <v>5</v>
      </c>
      <c r="C15" s="71"/>
      <c r="D15" s="71"/>
      <c r="E15" s="68" t="e">
        <f>D15/C15</f>
        <v>#DIV/0!</v>
      </c>
      <c r="F15" s="65">
        <f>G15+H15</f>
        <v>0</v>
      </c>
      <c r="G15" s="71"/>
      <c r="H15" s="71"/>
      <c r="I15" s="66">
        <f>ROUNDDOWN(G15*1/2,0)</f>
        <v>0</v>
      </c>
      <c r="J15" s="65">
        <f>K15+L15</f>
        <v>0</v>
      </c>
      <c r="K15" s="71"/>
      <c r="L15" s="71"/>
      <c r="M15" s="66">
        <f t="shared" ref="M15:M27" si="8">ROUNDDOWN(K15*2/3,0)</f>
        <v>0</v>
      </c>
      <c r="N15" s="71"/>
      <c r="O15" s="66">
        <f t="shared" ref="O15:O27" si="9">F15+J15+N15</f>
        <v>0</v>
      </c>
      <c r="P15" s="66">
        <f t="shared" ref="P15:P27" si="10">O15-I15-M15</f>
        <v>0</v>
      </c>
      <c r="Q15" s="102"/>
    </row>
    <row r="16" spans="1:17" s="17" customFormat="1" ht="24.95" customHeight="1" x14ac:dyDescent="0.4">
      <c r="A16" s="74">
        <f t="shared" si="0"/>
        <v>10</v>
      </c>
      <c r="B16" s="38" t="s">
        <v>63</v>
      </c>
      <c r="C16" s="70"/>
      <c r="D16" s="70"/>
      <c r="E16" s="67" t="e">
        <f t="shared" ref="E16:E17" si="11">D16/C16</f>
        <v>#DIV/0!</v>
      </c>
      <c r="F16" s="64">
        <f t="shared" ref="F16:F27" si="12">G16+H16</f>
        <v>0</v>
      </c>
      <c r="G16" s="70"/>
      <c r="H16" s="70"/>
      <c r="I16" s="73">
        <f t="shared" ref="I16:I27" si="13">ROUNDDOWN(G16*1/2,0)</f>
        <v>0</v>
      </c>
      <c r="J16" s="64">
        <f t="shared" ref="J16:J27" si="14">K16+L16</f>
        <v>0</v>
      </c>
      <c r="K16" s="70"/>
      <c r="L16" s="70"/>
      <c r="M16" s="73">
        <f t="shared" si="8"/>
        <v>0</v>
      </c>
      <c r="N16" s="70"/>
      <c r="O16" s="73">
        <f t="shared" si="9"/>
        <v>0</v>
      </c>
      <c r="P16" s="73">
        <f t="shared" si="10"/>
        <v>0</v>
      </c>
      <c r="Q16" s="103"/>
    </row>
    <row r="17" spans="1:17" s="17" customFormat="1" ht="24.95" customHeight="1" x14ac:dyDescent="0.4">
      <c r="A17" s="74">
        <f t="shared" si="0"/>
        <v>11</v>
      </c>
      <c r="B17" s="24" t="s">
        <v>65</v>
      </c>
      <c r="C17" s="6"/>
      <c r="D17" s="6"/>
      <c r="E17" s="10" t="e">
        <f t="shared" si="11"/>
        <v>#DIV/0!</v>
      </c>
      <c r="F17" s="64">
        <f t="shared" si="12"/>
        <v>0</v>
      </c>
      <c r="G17" s="35"/>
      <c r="H17" s="35"/>
      <c r="I17" s="73">
        <f t="shared" si="13"/>
        <v>0</v>
      </c>
      <c r="J17" s="64">
        <f t="shared" si="14"/>
        <v>0</v>
      </c>
      <c r="K17" s="35"/>
      <c r="L17" s="35"/>
      <c r="M17" s="73">
        <f t="shared" si="8"/>
        <v>0</v>
      </c>
      <c r="N17" s="35"/>
      <c r="O17" s="73">
        <f t="shared" si="9"/>
        <v>0</v>
      </c>
      <c r="P17" s="73">
        <f t="shared" si="10"/>
        <v>0</v>
      </c>
      <c r="Q17" s="101"/>
    </row>
    <row r="18" spans="1:17" s="17" customFormat="1" ht="24.95" customHeight="1" x14ac:dyDescent="0.4">
      <c r="A18" s="74">
        <f t="shared" si="0"/>
        <v>12</v>
      </c>
      <c r="B18" s="38" t="s">
        <v>6</v>
      </c>
      <c r="C18" s="70"/>
      <c r="D18" s="70"/>
      <c r="E18" s="67" t="e">
        <f>D18/C18</f>
        <v>#DIV/0!</v>
      </c>
      <c r="F18" s="64">
        <f t="shared" si="12"/>
        <v>0</v>
      </c>
      <c r="G18" s="70"/>
      <c r="H18" s="70"/>
      <c r="I18" s="73">
        <f t="shared" si="13"/>
        <v>0</v>
      </c>
      <c r="J18" s="64">
        <f t="shared" si="14"/>
        <v>0</v>
      </c>
      <c r="K18" s="70"/>
      <c r="L18" s="70"/>
      <c r="M18" s="73">
        <f t="shared" si="8"/>
        <v>0</v>
      </c>
      <c r="N18" s="70"/>
      <c r="O18" s="73">
        <f t="shared" si="9"/>
        <v>0</v>
      </c>
      <c r="P18" s="73">
        <f t="shared" si="10"/>
        <v>0</v>
      </c>
      <c r="Q18" s="103"/>
    </row>
    <row r="19" spans="1:17" s="17" customFormat="1" ht="24.95" customHeight="1" x14ac:dyDescent="0.4">
      <c r="A19" s="74">
        <f t="shared" si="0"/>
        <v>13</v>
      </c>
      <c r="B19" s="59" t="s">
        <v>7</v>
      </c>
      <c r="C19" s="75"/>
      <c r="D19" s="75"/>
      <c r="E19" s="67" t="e">
        <f>D19/C19</f>
        <v>#DIV/0!</v>
      </c>
      <c r="F19" s="64">
        <f t="shared" si="12"/>
        <v>0</v>
      </c>
      <c r="G19" s="70"/>
      <c r="H19" s="70"/>
      <c r="I19" s="73">
        <f t="shared" si="13"/>
        <v>0</v>
      </c>
      <c r="J19" s="64">
        <f t="shared" si="14"/>
        <v>0</v>
      </c>
      <c r="K19" s="70"/>
      <c r="L19" s="70"/>
      <c r="M19" s="73">
        <f t="shared" si="8"/>
        <v>0</v>
      </c>
      <c r="N19" s="70"/>
      <c r="O19" s="73">
        <f t="shared" si="9"/>
        <v>0</v>
      </c>
      <c r="P19" s="73">
        <f t="shared" si="10"/>
        <v>0</v>
      </c>
      <c r="Q19" s="103"/>
    </row>
    <row r="20" spans="1:17" ht="24.95" customHeight="1" x14ac:dyDescent="0.4">
      <c r="A20" s="74">
        <f t="shared" si="0"/>
        <v>14</v>
      </c>
      <c r="B20" s="59" t="s">
        <v>8</v>
      </c>
      <c r="C20" s="70"/>
      <c r="D20" s="70"/>
      <c r="E20" s="67" t="e">
        <f>D20/C20</f>
        <v>#DIV/0!</v>
      </c>
      <c r="F20" s="64">
        <f t="shared" si="12"/>
        <v>0</v>
      </c>
      <c r="G20" s="70"/>
      <c r="H20" s="70"/>
      <c r="I20" s="73">
        <f t="shared" si="13"/>
        <v>0</v>
      </c>
      <c r="J20" s="64">
        <f t="shared" si="14"/>
        <v>0</v>
      </c>
      <c r="K20" s="70"/>
      <c r="L20" s="70"/>
      <c r="M20" s="73">
        <f t="shared" si="8"/>
        <v>0</v>
      </c>
      <c r="N20" s="70"/>
      <c r="O20" s="73">
        <f t="shared" si="9"/>
        <v>0</v>
      </c>
      <c r="P20" s="73">
        <f t="shared" si="10"/>
        <v>0</v>
      </c>
      <c r="Q20" s="103"/>
    </row>
    <row r="21" spans="1:17" s="15" customFormat="1" ht="24.95" customHeight="1" x14ac:dyDescent="0.4">
      <c r="A21" s="74">
        <f t="shared" si="0"/>
        <v>15</v>
      </c>
      <c r="B21" s="59" t="s">
        <v>16</v>
      </c>
      <c r="C21" s="70"/>
      <c r="D21" s="70"/>
      <c r="E21" s="67" t="e">
        <f t="shared" ref="E21:E23" si="15">D21/C21</f>
        <v>#DIV/0!</v>
      </c>
      <c r="F21" s="64">
        <f t="shared" si="12"/>
        <v>0</v>
      </c>
      <c r="G21" s="70"/>
      <c r="H21" s="70"/>
      <c r="I21" s="73">
        <f t="shared" si="13"/>
        <v>0</v>
      </c>
      <c r="J21" s="64">
        <f t="shared" si="14"/>
        <v>0</v>
      </c>
      <c r="K21" s="70"/>
      <c r="L21" s="70"/>
      <c r="M21" s="73">
        <f t="shared" si="8"/>
        <v>0</v>
      </c>
      <c r="N21" s="70"/>
      <c r="O21" s="73">
        <f>F21+J21+N21</f>
        <v>0</v>
      </c>
      <c r="P21" s="73">
        <f t="shared" si="10"/>
        <v>0</v>
      </c>
      <c r="Q21" s="103"/>
    </row>
    <row r="22" spans="1:17" s="15" customFormat="1" ht="24.95" customHeight="1" x14ac:dyDescent="0.4">
      <c r="A22" s="74">
        <f t="shared" si="0"/>
        <v>16</v>
      </c>
      <c r="B22" s="59" t="s">
        <v>19</v>
      </c>
      <c r="C22" s="70"/>
      <c r="D22" s="70"/>
      <c r="E22" s="67" t="e">
        <f t="shared" si="15"/>
        <v>#DIV/0!</v>
      </c>
      <c r="F22" s="64">
        <f t="shared" si="12"/>
        <v>0</v>
      </c>
      <c r="G22" s="70"/>
      <c r="H22" s="70"/>
      <c r="I22" s="73">
        <f t="shared" si="13"/>
        <v>0</v>
      </c>
      <c r="J22" s="64">
        <f t="shared" si="14"/>
        <v>0</v>
      </c>
      <c r="K22" s="70"/>
      <c r="L22" s="70"/>
      <c r="M22" s="73">
        <f t="shared" si="8"/>
        <v>0</v>
      </c>
      <c r="N22" s="70"/>
      <c r="O22" s="73">
        <f t="shared" si="9"/>
        <v>0</v>
      </c>
      <c r="P22" s="73">
        <f t="shared" si="10"/>
        <v>0</v>
      </c>
      <c r="Q22" s="103"/>
    </row>
    <row r="23" spans="1:17" s="15" customFormat="1" ht="24.95" customHeight="1" x14ac:dyDescent="0.4">
      <c r="A23" s="74">
        <f t="shared" si="0"/>
        <v>17</v>
      </c>
      <c r="B23" s="59" t="s">
        <v>33</v>
      </c>
      <c r="C23" s="70"/>
      <c r="D23" s="70"/>
      <c r="E23" s="67" t="e">
        <f t="shared" si="15"/>
        <v>#DIV/0!</v>
      </c>
      <c r="F23" s="64">
        <f t="shared" si="12"/>
        <v>0</v>
      </c>
      <c r="G23" s="70"/>
      <c r="H23" s="70"/>
      <c r="I23" s="73">
        <f t="shared" si="13"/>
        <v>0</v>
      </c>
      <c r="J23" s="64">
        <f t="shared" si="14"/>
        <v>0</v>
      </c>
      <c r="K23" s="70"/>
      <c r="L23" s="70"/>
      <c r="M23" s="73">
        <f t="shared" si="8"/>
        <v>0</v>
      </c>
      <c r="N23" s="70"/>
      <c r="O23" s="73">
        <f t="shared" si="9"/>
        <v>0</v>
      </c>
      <c r="P23" s="73">
        <f t="shared" si="10"/>
        <v>0</v>
      </c>
      <c r="Q23" s="103"/>
    </row>
    <row r="24" spans="1:17" s="15" customFormat="1" ht="24.95" customHeight="1" x14ac:dyDescent="0.4">
      <c r="A24" s="74">
        <f t="shared" si="0"/>
        <v>18</v>
      </c>
      <c r="B24" s="38" t="s">
        <v>80</v>
      </c>
      <c r="C24" s="75"/>
      <c r="D24" s="75"/>
      <c r="E24" s="67" t="e">
        <f>D24/C24</f>
        <v>#DIV/0!</v>
      </c>
      <c r="F24" s="64">
        <f t="shared" si="12"/>
        <v>0</v>
      </c>
      <c r="G24" s="70"/>
      <c r="H24" s="70"/>
      <c r="I24" s="73">
        <f t="shared" si="13"/>
        <v>0</v>
      </c>
      <c r="J24" s="64">
        <f t="shared" si="14"/>
        <v>0</v>
      </c>
      <c r="K24" s="70"/>
      <c r="L24" s="70"/>
      <c r="M24" s="73">
        <f t="shared" si="8"/>
        <v>0</v>
      </c>
      <c r="N24" s="70"/>
      <c r="O24" s="73">
        <f t="shared" si="9"/>
        <v>0</v>
      </c>
      <c r="P24" s="73">
        <f t="shared" si="10"/>
        <v>0</v>
      </c>
      <c r="Q24" s="103"/>
    </row>
    <row r="25" spans="1:17" s="15" customFormat="1" ht="24.95" customHeight="1" x14ac:dyDescent="0.4">
      <c r="A25" s="74">
        <f t="shared" si="0"/>
        <v>19</v>
      </c>
      <c r="B25" s="59" t="s">
        <v>43</v>
      </c>
      <c r="C25" s="75"/>
      <c r="D25" s="75"/>
      <c r="E25" s="67" t="e">
        <f>D25/C25</f>
        <v>#DIV/0!</v>
      </c>
      <c r="F25" s="64">
        <f t="shared" si="12"/>
        <v>0</v>
      </c>
      <c r="G25" s="70"/>
      <c r="H25" s="70"/>
      <c r="I25" s="73">
        <f t="shared" si="13"/>
        <v>0</v>
      </c>
      <c r="J25" s="64">
        <f t="shared" si="14"/>
        <v>0</v>
      </c>
      <c r="K25" s="70"/>
      <c r="L25" s="70"/>
      <c r="M25" s="73">
        <f t="shared" si="8"/>
        <v>0</v>
      </c>
      <c r="N25" s="70"/>
      <c r="O25" s="73">
        <f t="shared" si="9"/>
        <v>0</v>
      </c>
      <c r="P25" s="73">
        <f t="shared" si="10"/>
        <v>0</v>
      </c>
      <c r="Q25" s="103"/>
    </row>
    <row r="26" spans="1:17" s="15" customFormat="1" ht="24.95" customHeight="1" x14ac:dyDescent="0.4">
      <c r="A26" s="74">
        <f t="shared" si="0"/>
        <v>20</v>
      </c>
      <c r="B26" s="38" t="s">
        <v>49</v>
      </c>
      <c r="C26" s="70"/>
      <c r="D26" s="70"/>
      <c r="E26" s="67" t="e">
        <f>D26/C26</f>
        <v>#DIV/0!</v>
      </c>
      <c r="F26" s="64">
        <f t="shared" si="12"/>
        <v>0</v>
      </c>
      <c r="G26" s="70"/>
      <c r="H26" s="70"/>
      <c r="I26" s="73">
        <f t="shared" si="13"/>
        <v>0</v>
      </c>
      <c r="J26" s="64">
        <f t="shared" si="14"/>
        <v>0</v>
      </c>
      <c r="K26" s="70"/>
      <c r="L26" s="70"/>
      <c r="M26" s="73">
        <f t="shared" si="8"/>
        <v>0</v>
      </c>
      <c r="N26" s="70"/>
      <c r="O26" s="73">
        <f t="shared" si="9"/>
        <v>0</v>
      </c>
      <c r="P26" s="73">
        <f t="shared" si="10"/>
        <v>0</v>
      </c>
      <c r="Q26" s="103"/>
    </row>
    <row r="27" spans="1:17" s="15" customFormat="1" ht="24.95" customHeight="1" thickBot="1" x14ac:dyDescent="0.45">
      <c r="A27" s="54">
        <f t="shared" si="0"/>
        <v>21</v>
      </c>
      <c r="B27" s="46" t="s">
        <v>83</v>
      </c>
      <c r="C27" s="47"/>
      <c r="D27" s="47"/>
      <c r="E27" s="48" t="e">
        <f>D27/C27</f>
        <v>#DIV/0!</v>
      </c>
      <c r="F27" s="49">
        <f t="shared" si="12"/>
        <v>0</v>
      </c>
      <c r="G27" s="47"/>
      <c r="H27" s="47"/>
      <c r="I27" s="49">
        <f t="shared" si="13"/>
        <v>0</v>
      </c>
      <c r="J27" s="49">
        <f t="shared" si="14"/>
        <v>0</v>
      </c>
      <c r="K27" s="47"/>
      <c r="L27" s="47"/>
      <c r="M27" s="49">
        <f t="shared" si="8"/>
        <v>0</v>
      </c>
      <c r="N27" s="47"/>
      <c r="O27" s="49">
        <f t="shared" si="9"/>
        <v>0</v>
      </c>
      <c r="P27" s="49">
        <f t="shared" si="10"/>
        <v>0</v>
      </c>
      <c r="Q27" s="104"/>
    </row>
    <row r="28" spans="1:17" ht="23.25" customHeight="1" x14ac:dyDescent="0.4">
      <c r="A28" s="1" t="s">
        <v>111</v>
      </c>
      <c r="Q28" s="105"/>
    </row>
  </sheetData>
  <mergeCells count="12">
    <mergeCell ref="Q5:Q6"/>
    <mergeCell ref="A4:B4"/>
    <mergeCell ref="A5:A6"/>
    <mergeCell ref="B5:B6"/>
    <mergeCell ref="C5:C6"/>
    <mergeCell ref="D5:D6"/>
    <mergeCell ref="E5:E6"/>
    <mergeCell ref="N5:N6"/>
    <mergeCell ref="O5:O6"/>
    <mergeCell ref="P5:P6"/>
    <mergeCell ref="F5:I5"/>
    <mergeCell ref="J5:M5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8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様式第6号　(対象施設)</vt:lpstr>
      <vt:lpstr>様式第6号 別紙</vt:lpstr>
      <vt:lpstr>'様式第6号　(対象施設)'!Print_Area</vt:lpstr>
      <vt:lpstr>'様式第6号 別紙'!Print_Area</vt:lpstr>
      <vt:lpstr>'様式第6号　(対象施設)'!Print_Titles</vt:lpstr>
      <vt:lpstr>'様式第6号 別紙'!Print_Titles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2025-04-03T11:33:34Z</cp:lastPrinted>
  <dcterms:created xsi:type="dcterms:W3CDTF">2023-09-13T06:21:36Z</dcterms:created>
  <dcterms:modified xsi:type="dcterms:W3CDTF">2025-04-04T05:09:44Z</dcterms:modified>
</cp:coreProperties>
</file>