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B1D436A7-3CEF-4758-8276-5DF3677B0C3F}" xr6:coauthVersionLast="47" xr6:coauthVersionMax="47" xr10:uidLastSave="{00000000-0000-0000-0000-000000000000}"/>
  <bookViews>
    <workbookView xWindow="-120" yWindow="-120" windowWidth="20730" windowHeight="11160" tabRatio="731" firstSheet="1" activeTab="1" xr2:uid="{00000000-000D-0000-FFFF-FFFF00000000}"/>
  </bookViews>
  <sheets>
    <sheet name="FMT" sheetId="15" state="hidden" r:id="rId1"/>
    <sheet name="分類一覧＿総括表" sheetId="64" r:id="rId2"/>
    <sheet name="1" sheetId="40" r:id="rId3"/>
    <sheet name="2" sheetId="42" r:id="rId4"/>
    <sheet name="3" sheetId="43" r:id="rId5"/>
    <sheet name="4" sheetId="68" r:id="rId6"/>
    <sheet name="5" sheetId="69" r:id="rId7"/>
    <sheet name="6" sheetId="70" r:id="rId8"/>
    <sheet name="7" sheetId="71" r:id="rId9"/>
    <sheet name="8" sheetId="72" r:id="rId10"/>
    <sheet name="9" sheetId="73" r:id="rId11"/>
    <sheet name="10" sheetId="74" r:id="rId12"/>
    <sheet name="10-2" sheetId="78" r:id="rId13"/>
    <sheet name="11" sheetId="76" r:id="rId14"/>
    <sheet name="12" sheetId="77" r:id="rId15"/>
    <sheet name="児手現況ざっくり" sheetId="31" state="hidden" r:id="rId16"/>
  </sheets>
  <definedNames>
    <definedName name="_xlnm.Print_Area" localSheetId="2">'1'!$B$2:$AQ$37</definedName>
    <definedName name="_xlnm.Print_Area" localSheetId="11">'10'!$B$2:$AQ$26</definedName>
    <definedName name="_xlnm.Print_Area" localSheetId="12">'10-2'!$B$2:$AQ$26</definedName>
    <definedName name="_xlnm.Print_Area" localSheetId="13">'11'!$B$2:$AQ$30</definedName>
    <definedName name="_xlnm.Print_Area" localSheetId="14">'12'!$B$2:$AQ$30</definedName>
    <definedName name="_xlnm.Print_Area" localSheetId="3">'2'!$B$2:$AQ$30</definedName>
    <definedName name="_xlnm.Print_Area" localSheetId="4">'3'!$B$2:$AQ$29</definedName>
    <definedName name="_xlnm.Print_Area" localSheetId="5">'4'!$B$2:$AQ$29</definedName>
    <definedName name="_xlnm.Print_Area" localSheetId="6">'5'!$B$2:$AQ$29</definedName>
    <definedName name="_xlnm.Print_Area" localSheetId="7">'6'!$B$2:$AQ$29</definedName>
    <definedName name="_xlnm.Print_Area" localSheetId="8">'7'!$B$2:$AQ$29</definedName>
    <definedName name="_xlnm.Print_Area" localSheetId="9">'8'!$B$2:$AQ$29</definedName>
    <definedName name="_xlnm.Print_Area" localSheetId="10">'9'!$B$2:$AQ$30</definedName>
    <definedName name="_xlnm.Print_Area" localSheetId="0">FMT!$B$2:$X$31</definedName>
    <definedName name="_xlnm.Print_Area" localSheetId="15">児手現況ざっくり!$B$2:$Z$28</definedName>
    <definedName name="_xlnm.Print_Area" localSheetId="1">分類一覧＿総括表!$A$1:$U$24</definedName>
    <definedName name="_xlnm.Print_Titles" localSheetId="2">'1'!$2:$10</definedName>
    <definedName name="_xlnm.Print_Titles" localSheetId="11">'10'!$2:$10</definedName>
    <definedName name="_xlnm.Print_Titles" localSheetId="12">'10-2'!$2:$10</definedName>
    <definedName name="_xlnm.Print_Titles" localSheetId="13">'11'!$2:$10</definedName>
    <definedName name="_xlnm.Print_Titles" localSheetId="14">'12'!$2:$10</definedName>
    <definedName name="_xlnm.Print_Titles" localSheetId="3">'2'!$2:$10</definedName>
    <definedName name="_xlnm.Print_Titles" localSheetId="4">'3'!$2:$10</definedName>
    <definedName name="_xlnm.Print_Titles" localSheetId="5">'4'!$2:$10</definedName>
    <definedName name="_xlnm.Print_Titles" localSheetId="6">'5'!$2:$10</definedName>
    <definedName name="_xlnm.Print_Titles" localSheetId="7">'6'!$2:$10</definedName>
    <definedName name="_xlnm.Print_Titles" localSheetId="8">'7'!$2:$10</definedName>
    <definedName name="_xlnm.Print_Titles" localSheetId="9">'8'!$2:$10</definedName>
    <definedName name="_xlnm.Print_Titles" localSheetId="10">'9'!$2:$10</definedName>
    <definedName name="_xlnm.Print_Titles" localSheetId="0">FMT!$2:$10</definedName>
    <definedName name="_xlnm.Print_Titles" localSheetId="15">児手現況ざっくり!$2:$10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78" l="1"/>
  <c r="M25" i="78" l="1"/>
  <c r="S24" i="78"/>
  <c r="R24" i="78" s="1"/>
  <c r="L24" i="78"/>
  <c r="S23" i="78"/>
  <c r="R23" i="78" s="1"/>
  <c r="L23" i="78"/>
  <c r="S22" i="78"/>
  <c r="R22" i="78" s="1"/>
  <c r="L22" i="78"/>
  <c r="S21" i="78"/>
  <c r="S20" i="78"/>
  <c r="S19" i="78"/>
  <c r="S18" i="78"/>
  <c r="S17" i="78"/>
  <c r="S16" i="78"/>
  <c r="S15" i="78"/>
  <c r="S14" i="78"/>
  <c r="S13" i="78"/>
  <c r="S12" i="78"/>
  <c r="AP25" i="78"/>
  <c r="AP26" i="78" s="1"/>
  <c r="AP1" i="78" s="1"/>
  <c r="AH25" i="78"/>
  <c r="AH26" i="78" s="1"/>
  <c r="AH1" i="78" s="1"/>
  <c r="N18" i="78" l="1"/>
  <c r="L18" i="78" s="1"/>
  <c r="N12" i="78"/>
  <c r="L12" i="78" s="1"/>
  <c r="N19" i="78"/>
  <c r="L19" i="78" s="1"/>
  <c r="N16" i="78"/>
  <c r="L16" i="78" s="1"/>
  <c r="N13" i="78"/>
  <c r="L13" i="78" s="1"/>
  <c r="N11" i="78"/>
  <c r="N14" i="78"/>
  <c r="L14" i="78" s="1"/>
  <c r="N20" i="78"/>
  <c r="L20" i="78" s="1"/>
  <c r="N15" i="78"/>
  <c r="L15" i="78" s="1"/>
  <c r="N17" i="78"/>
  <c r="L17" i="78" s="1"/>
  <c r="N21" i="78"/>
  <c r="L21" i="78" s="1"/>
  <c r="AF25" i="78"/>
  <c r="AF26" i="78" s="1"/>
  <c r="AG25" i="78"/>
  <c r="AG26" i="78" s="1"/>
  <c r="AG1" i="78" s="1"/>
  <c r="AO25" i="78"/>
  <c r="AO26" i="78" s="1"/>
  <c r="AO1" i="78" s="1"/>
  <c r="AI25" i="78"/>
  <c r="AI26" i="78" s="1"/>
  <c r="AI1" i="78" s="1"/>
  <c r="AQ25" i="78"/>
  <c r="AQ26" i="78" s="1"/>
  <c r="AQ1" i="78" s="1"/>
  <c r="AM25" i="78"/>
  <c r="AM26" i="78" s="1"/>
  <c r="AM1" i="78" s="1"/>
  <c r="AK25" i="78"/>
  <c r="AK26" i="78" s="1"/>
  <c r="AK1" i="78" s="1"/>
  <c r="AL25" i="78"/>
  <c r="AL26" i="78" s="1"/>
  <c r="AL1" i="78" s="1"/>
  <c r="AN25" i="78"/>
  <c r="AN26" i="78" s="1"/>
  <c r="AN1" i="78" s="1"/>
  <c r="AJ25" i="78"/>
  <c r="AJ26" i="78" s="1"/>
  <c r="AJ1" i="78" s="1"/>
  <c r="AF1" i="78"/>
  <c r="R17" i="78" l="1"/>
  <c r="R19" i="78"/>
  <c r="R14" i="78"/>
  <c r="N25" i="78"/>
  <c r="L11" i="78"/>
  <c r="L25" i="78" s="1"/>
  <c r="H25" i="78" s="1"/>
  <c r="H1" i="78" s="1"/>
  <c r="R15" i="78"/>
  <c r="R11" i="78"/>
  <c r="R20" i="78"/>
  <c r="R13" i="78"/>
  <c r="R12" i="78"/>
  <c r="R21" i="78"/>
  <c r="R16" i="78"/>
  <c r="R18" i="78"/>
  <c r="AR26" i="78"/>
  <c r="M26" i="78"/>
  <c r="M27" i="78" s="1"/>
  <c r="N26" i="78"/>
  <c r="N27" i="78" s="1"/>
  <c r="L26" i="78"/>
  <c r="H26" i="78" l="1"/>
  <c r="I1" i="78" s="1"/>
  <c r="L27" i="78"/>
  <c r="H27" i="78" s="1"/>
  <c r="J1" i="78" s="1"/>
  <c r="V15" i="64" l="1"/>
  <c r="E22" i="64"/>
  <c r="E16" i="64"/>
  <c r="E21" i="64"/>
  <c r="F18" i="64"/>
  <c r="F17" i="64"/>
  <c r="G17" i="64"/>
  <c r="E18" i="64"/>
  <c r="G22" i="64"/>
  <c r="F19" i="64"/>
  <c r="E17" i="64"/>
  <c r="E23" i="64"/>
  <c r="F20" i="64"/>
  <c r="G19" i="64"/>
  <c r="G20" i="64"/>
  <c r="G21" i="64"/>
  <c r="F21" i="64"/>
  <c r="G18" i="64"/>
  <c r="G16" i="64"/>
  <c r="E20" i="64"/>
  <c r="G23" i="64"/>
  <c r="F22" i="64"/>
  <c r="E19" i="64"/>
  <c r="F16" i="64"/>
  <c r="F23" i="64"/>
  <c r="S20" i="40" l="1"/>
  <c r="S21" i="40"/>
  <c r="N21" i="40" l="1"/>
  <c r="L21" i="40" s="1"/>
  <c r="N20" i="40"/>
  <c r="L20" i="40" s="1"/>
  <c r="R20" i="40" l="1"/>
  <c r="R21" i="40"/>
  <c r="S16" i="73"/>
  <c r="N16" i="73" l="1"/>
  <c r="L16" i="73" s="1"/>
  <c r="M29" i="77"/>
  <c r="S28" i="77"/>
  <c r="R28" i="77" s="1"/>
  <c r="L28" i="77"/>
  <c r="S27" i="77"/>
  <c r="R27" i="77" s="1"/>
  <c r="L27" i="77"/>
  <c r="S26" i="77"/>
  <c r="R26" i="77" s="1"/>
  <c r="L26" i="77"/>
  <c r="S25" i="77"/>
  <c r="R25" i="77" s="1"/>
  <c r="L25" i="77"/>
  <c r="S24" i="77"/>
  <c r="R24" i="77" s="1"/>
  <c r="L24" i="77"/>
  <c r="S23" i="77"/>
  <c r="R23" i="77" s="1"/>
  <c r="L23" i="77"/>
  <c r="S22" i="77"/>
  <c r="R22" i="77" s="1"/>
  <c r="L22" i="77"/>
  <c r="S21" i="77"/>
  <c r="S20" i="77"/>
  <c r="S19" i="77"/>
  <c r="S18" i="77"/>
  <c r="S17" i="77"/>
  <c r="S16" i="77"/>
  <c r="S15" i="77"/>
  <c r="S14" i="77"/>
  <c r="S13" i="77"/>
  <c r="S12" i="77"/>
  <c r="AK29" i="77"/>
  <c r="S11" i="77"/>
  <c r="M29" i="76"/>
  <c r="S28" i="76"/>
  <c r="R28" i="76" s="1"/>
  <c r="L28" i="76"/>
  <c r="S27" i="76"/>
  <c r="R27" i="76" s="1"/>
  <c r="L27" i="76"/>
  <c r="S26" i="76"/>
  <c r="R26" i="76" s="1"/>
  <c r="L26" i="76"/>
  <c r="S25" i="76"/>
  <c r="R25" i="76" s="1"/>
  <c r="L25" i="76"/>
  <c r="S24" i="76"/>
  <c r="R24" i="76" s="1"/>
  <c r="L24" i="76"/>
  <c r="S23" i="76"/>
  <c r="R23" i="76" s="1"/>
  <c r="L23" i="76"/>
  <c r="S22" i="76"/>
  <c r="R22" i="76" s="1"/>
  <c r="L22" i="76"/>
  <c r="S21" i="76"/>
  <c r="R21" i="76" s="1"/>
  <c r="L21" i="76"/>
  <c r="S20" i="76"/>
  <c r="R20" i="76" s="1"/>
  <c r="L20" i="76"/>
  <c r="S19" i="76"/>
  <c r="R19" i="76" s="1"/>
  <c r="L19" i="76"/>
  <c r="S18" i="76"/>
  <c r="R18" i="76" s="1"/>
  <c r="L18" i="76"/>
  <c r="S17" i="76"/>
  <c r="R17" i="76" s="1"/>
  <c r="L17" i="76"/>
  <c r="S16" i="76"/>
  <c r="R16" i="76" s="1"/>
  <c r="L16" i="76"/>
  <c r="S15" i="76"/>
  <c r="R15" i="76" s="1"/>
  <c r="L15" i="76"/>
  <c r="S14" i="76"/>
  <c r="R14" i="76" s="1"/>
  <c r="L14" i="76"/>
  <c r="S13" i="76"/>
  <c r="R13" i="76" s="1"/>
  <c r="L13" i="76"/>
  <c r="S12" i="76"/>
  <c r="R12" i="76" s="1"/>
  <c r="L12" i="76"/>
  <c r="S11" i="76"/>
  <c r="N11" i="76" l="1"/>
  <c r="R16" i="73"/>
  <c r="N14" i="77"/>
  <c r="L14" i="77" s="1"/>
  <c r="N18" i="77"/>
  <c r="L18" i="77" s="1"/>
  <c r="N11" i="77"/>
  <c r="N15" i="77"/>
  <c r="L15" i="77" s="1"/>
  <c r="N19" i="77"/>
  <c r="L19" i="77" s="1"/>
  <c r="N12" i="77"/>
  <c r="L12" i="77" s="1"/>
  <c r="N16" i="77"/>
  <c r="L16" i="77" s="1"/>
  <c r="N20" i="77"/>
  <c r="L20" i="77" s="1"/>
  <c r="N13" i="77"/>
  <c r="L13" i="77" s="1"/>
  <c r="N17" i="77"/>
  <c r="L17" i="77" s="1"/>
  <c r="N21" i="77"/>
  <c r="L21" i="77" s="1"/>
  <c r="AM29" i="77"/>
  <c r="AG29" i="77"/>
  <c r="AG30" i="77" s="1"/>
  <c r="AG1" i="77" s="1"/>
  <c r="AO29" i="77"/>
  <c r="AO30" i="77" s="1"/>
  <c r="AO1" i="77" s="1"/>
  <c r="AI29" i="77"/>
  <c r="AI30" i="77" s="1"/>
  <c r="AI1" i="77" s="1"/>
  <c r="AQ29" i="77"/>
  <c r="AF29" i="76"/>
  <c r="AH29" i="76"/>
  <c r="AH30" i="76" s="1"/>
  <c r="AH1" i="76" s="1"/>
  <c r="AJ29" i="76"/>
  <c r="AJ30" i="76" s="1"/>
  <c r="AJ1" i="76" s="1"/>
  <c r="AL29" i="76"/>
  <c r="AN29" i="76"/>
  <c r="AN30" i="76" s="1"/>
  <c r="AN1" i="76" s="1"/>
  <c r="AP29" i="76"/>
  <c r="AP30" i="76" s="1"/>
  <c r="AP1" i="76" s="1"/>
  <c r="AG29" i="76"/>
  <c r="AG30" i="76" s="1"/>
  <c r="AG1" i="76" s="1"/>
  <c r="AI29" i="76"/>
  <c r="AI30" i="76" s="1"/>
  <c r="AI1" i="76" s="1"/>
  <c r="AK29" i="76"/>
  <c r="AK30" i="76" s="1"/>
  <c r="AK1" i="76" s="1"/>
  <c r="AM29" i="76"/>
  <c r="AM30" i="76" s="1"/>
  <c r="AM1" i="76" s="1"/>
  <c r="AO29" i="76"/>
  <c r="AO30" i="76" s="1"/>
  <c r="AO1" i="76" s="1"/>
  <c r="AQ29" i="76"/>
  <c r="AF29" i="77"/>
  <c r="AF30" i="77" s="1"/>
  <c r="AH29" i="77"/>
  <c r="AH30" i="77" s="1"/>
  <c r="AH1" i="77" s="1"/>
  <c r="AJ29" i="77"/>
  <c r="AJ30" i="77" s="1"/>
  <c r="AJ1" i="77" s="1"/>
  <c r="AL29" i="77"/>
  <c r="AL30" i="77" s="1"/>
  <c r="AL1" i="77" s="1"/>
  <c r="AN29" i="77"/>
  <c r="AN30" i="77" s="1"/>
  <c r="AN1" i="77" s="1"/>
  <c r="AP29" i="77"/>
  <c r="AP30" i="77" s="1"/>
  <c r="AP1" i="77" s="1"/>
  <c r="AK30" i="77"/>
  <c r="AK1" i="77" s="1"/>
  <c r="AM30" i="77"/>
  <c r="AM1" i="77" s="1"/>
  <c r="AQ30" i="77"/>
  <c r="AQ1" i="77" s="1"/>
  <c r="AQ30" i="76"/>
  <c r="AQ1" i="76" s="1"/>
  <c r="AF30" i="76"/>
  <c r="AL30" i="76"/>
  <c r="AL1" i="76" s="1"/>
  <c r="M25" i="74"/>
  <c r="S24" i="74"/>
  <c r="R24" i="74" s="1"/>
  <c r="L24" i="74"/>
  <c r="S23" i="74"/>
  <c r="R23" i="74" s="1"/>
  <c r="L23" i="74"/>
  <c r="S22" i="74"/>
  <c r="S21" i="74"/>
  <c r="S20" i="74"/>
  <c r="S19" i="74"/>
  <c r="S18" i="74"/>
  <c r="S17" i="74"/>
  <c r="S16" i="74"/>
  <c r="S15" i="74"/>
  <c r="S14" i="74"/>
  <c r="S13" i="74"/>
  <c r="S12" i="74"/>
  <c r="AL25" i="74"/>
  <c r="S11" i="74"/>
  <c r="M30" i="42"/>
  <c r="M29" i="42"/>
  <c r="M28" i="43"/>
  <c r="M28" i="68"/>
  <c r="M28" i="69"/>
  <c r="M28" i="70"/>
  <c r="M28" i="71"/>
  <c r="M28" i="72"/>
  <c r="M29" i="73"/>
  <c r="S28" i="73"/>
  <c r="R28" i="73" s="1"/>
  <c r="L28" i="73"/>
  <c r="S27" i="73"/>
  <c r="R27" i="73" s="1"/>
  <c r="L27" i="73"/>
  <c r="S26" i="73"/>
  <c r="S25" i="73"/>
  <c r="S24" i="73"/>
  <c r="S23" i="73"/>
  <c r="S22" i="73"/>
  <c r="S21" i="73"/>
  <c r="S20" i="73"/>
  <c r="S19" i="73"/>
  <c r="S18" i="73"/>
  <c r="S17" i="73"/>
  <c r="S15" i="73"/>
  <c r="S14" i="73"/>
  <c r="S13" i="73"/>
  <c r="S12" i="73"/>
  <c r="S11" i="73"/>
  <c r="R14" i="64"/>
  <c r="M14" i="64"/>
  <c r="T14" i="64"/>
  <c r="N14" i="64"/>
  <c r="T13" i="64"/>
  <c r="Q14" i="64"/>
  <c r="L14" i="64"/>
  <c r="P13" i="64"/>
  <c r="N13" i="64"/>
  <c r="Q13" i="64"/>
  <c r="M13" i="64"/>
  <c r="K13" i="64"/>
  <c r="S14" i="64"/>
  <c r="O14" i="64"/>
  <c r="K14" i="64"/>
  <c r="P14" i="64"/>
  <c r="U13" i="64"/>
  <c r="O13" i="64"/>
  <c r="R13" i="64"/>
  <c r="U14" i="64"/>
  <c r="S13" i="64"/>
  <c r="L13" i="64"/>
  <c r="L11" i="76" l="1"/>
  <c r="L29" i="76" s="1"/>
  <c r="H29" i="76" s="1"/>
  <c r="H1" i="76" s="1"/>
  <c r="N29" i="76"/>
  <c r="R11" i="76"/>
  <c r="N17" i="74"/>
  <c r="L17" i="74" s="1"/>
  <c r="N21" i="74"/>
  <c r="L21" i="74" s="1"/>
  <c r="N12" i="74"/>
  <c r="L12" i="74" s="1"/>
  <c r="N13" i="74"/>
  <c r="L13" i="74" s="1"/>
  <c r="N20" i="74"/>
  <c r="L20" i="74" s="1"/>
  <c r="N14" i="74"/>
  <c r="L14" i="74" s="1"/>
  <c r="N18" i="74"/>
  <c r="L18" i="74" s="1"/>
  <c r="N22" i="74"/>
  <c r="L22" i="74" s="1"/>
  <c r="N16" i="74"/>
  <c r="L16" i="74" s="1"/>
  <c r="N11" i="74"/>
  <c r="N15" i="74"/>
  <c r="L15" i="74" s="1"/>
  <c r="N19" i="74"/>
  <c r="L19" i="74" s="1"/>
  <c r="N24" i="73"/>
  <c r="L24" i="73" s="1"/>
  <c r="N12" i="73"/>
  <c r="L12" i="73" s="1"/>
  <c r="N17" i="73"/>
  <c r="L17" i="73" s="1"/>
  <c r="N21" i="73"/>
  <c r="L21" i="73" s="1"/>
  <c r="N25" i="73"/>
  <c r="L25" i="73" s="1"/>
  <c r="N11" i="73"/>
  <c r="N15" i="73"/>
  <c r="L15" i="73" s="1"/>
  <c r="N13" i="73"/>
  <c r="L13" i="73" s="1"/>
  <c r="N18" i="73"/>
  <c r="L18" i="73" s="1"/>
  <c r="N22" i="73"/>
  <c r="L22" i="73" s="1"/>
  <c r="N26" i="73"/>
  <c r="L26" i="73" s="1"/>
  <c r="N20" i="73"/>
  <c r="L20" i="73" s="1"/>
  <c r="N14" i="73"/>
  <c r="L14" i="73" s="1"/>
  <c r="N19" i="73"/>
  <c r="L19" i="73" s="1"/>
  <c r="N23" i="73"/>
  <c r="L23" i="73" s="1"/>
  <c r="R15" i="77"/>
  <c r="R20" i="77"/>
  <c r="N29" i="77"/>
  <c r="L11" i="77"/>
  <c r="L29" i="77" s="1"/>
  <c r="H29" i="77" s="1"/>
  <c r="H1" i="77" s="1"/>
  <c r="R21" i="77"/>
  <c r="R16" i="77"/>
  <c r="R11" i="77"/>
  <c r="R17" i="77"/>
  <c r="R12" i="77"/>
  <c r="R18" i="77"/>
  <c r="R13" i="77"/>
  <c r="R19" i="77"/>
  <c r="R14" i="77"/>
  <c r="AF25" i="74"/>
  <c r="AF26" i="74" s="1"/>
  <c r="AN25" i="74"/>
  <c r="AN26" i="74" s="1"/>
  <c r="AN1" i="74" s="1"/>
  <c r="AF1" i="76"/>
  <c r="AR30" i="76"/>
  <c r="AH25" i="74"/>
  <c r="AP25" i="74"/>
  <c r="AP26" i="74" s="1"/>
  <c r="AP1" i="74" s="1"/>
  <c r="AF1" i="77"/>
  <c r="AR30" i="77"/>
  <c r="AJ25" i="74"/>
  <c r="AJ26" i="74" s="1"/>
  <c r="AJ1" i="74" s="1"/>
  <c r="AG29" i="73"/>
  <c r="AI29" i="73"/>
  <c r="AI30" i="73" s="1"/>
  <c r="AI1" i="73" s="1"/>
  <c r="AK29" i="73"/>
  <c r="AK30" i="73" s="1"/>
  <c r="AK1" i="73" s="1"/>
  <c r="AM29" i="73"/>
  <c r="AM30" i="73" s="1"/>
  <c r="AM1" i="73" s="1"/>
  <c r="AO29" i="73"/>
  <c r="AO30" i="73" s="1"/>
  <c r="AO1" i="73" s="1"/>
  <c r="AQ29" i="73"/>
  <c r="AQ30" i="73" s="1"/>
  <c r="AQ1" i="73" s="1"/>
  <c r="AF29" i="73"/>
  <c r="AH29" i="73"/>
  <c r="AJ29" i="73"/>
  <c r="AL29" i="73"/>
  <c r="AL30" i="73" s="1"/>
  <c r="AL1" i="73" s="1"/>
  <c r="AN29" i="73"/>
  <c r="AN30" i="73" s="1"/>
  <c r="AN1" i="73" s="1"/>
  <c r="AP29" i="73"/>
  <c r="AP30" i="73" s="1"/>
  <c r="AP1" i="73" s="1"/>
  <c r="AG25" i="74"/>
  <c r="AG26" i="74" s="1"/>
  <c r="AG1" i="74" s="1"/>
  <c r="AI25" i="74"/>
  <c r="AI26" i="74" s="1"/>
  <c r="AI1" i="74" s="1"/>
  <c r="AK25" i="74"/>
  <c r="AK26" i="74" s="1"/>
  <c r="AK1" i="74" s="1"/>
  <c r="AM25" i="74"/>
  <c r="AM26" i="74" s="1"/>
  <c r="AM1" i="74" s="1"/>
  <c r="AO25" i="74"/>
  <c r="AO26" i="74" s="1"/>
  <c r="AO1" i="74" s="1"/>
  <c r="AQ25" i="74"/>
  <c r="AQ26" i="74" s="1"/>
  <c r="AQ1" i="74" s="1"/>
  <c r="M31" i="42"/>
  <c r="N30" i="77"/>
  <c r="N31" i="77" s="1"/>
  <c r="L30" i="77"/>
  <c r="M30" i="77"/>
  <c r="M31" i="77" s="1"/>
  <c r="N30" i="76"/>
  <c r="N31" i="76" s="1"/>
  <c r="L30" i="76"/>
  <c r="M30" i="76"/>
  <c r="M31" i="76" s="1"/>
  <c r="AH26" i="74"/>
  <c r="AH1" i="74" s="1"/>
  <c r="AL26" i="74"/>
  <c r="AL1" i="74" s="1"/>
  <c r="AF30" i="73"/>
  <c r="AH30" i="73"/>
  <c r="AH1" i="73" s="1"/>
  <c r="AJ30" i="73"/>
  <c r="AJ1" i="73" s="1"/>
  <c r="AG30" i="73"/>
  <c r="AG1" i="73" s="1"/>
  <c r="K12" i="64"/>
  <c r="Q12" i="64"/>
  <c r="Q11" i="64"/>
  <c r="N12" i="64"/>
  <c r="L11" i="64"/>
  <c r="T11" i="64"/>
  <c r="P11" i="64"/>
  <c r="R11" i="64"/>
  <c r="L12" i="64"/>
  <c r="K11" i="64"/>
  <c r="E13" i="64"/>
  <c r="R12" i="64"/>
  <c r="J14" i="64"/>
  <c r="U12" i="64"/>
  <c r="S11" i="64"/>
  <c r="P12" i="64"/>
  <c r="O12" i="64"/>
  <c r="J13" i="64"/>
  <c r="M12" i="64"/>
  <c r="N11" i="64"/>
  <c r="E14" i="64"/>
  <c r="S12" i="64"/>
  <c r="M11" i="64"/>
  <c r="T12" i="64"/>
  <c r="O11" i="64"/>
  <c r="U11" i="64"/>
  <c r="R19" i="74" l="1"/>
  <c r="R13" i="74"/>
  <c r="R22" i="74"/>
  <c r="R15" i="74"/>
  <c r="R18" i="74"/>
  <c r="R12" i="74"/>
  <c r="L11" i="74"/>
  <c r="L25" i="74" s="1"/>
  <c r="H25" i="74" s="1"/>
  <c r="H1" i="74" s="1"/>
  <c r="N25" i="74"/>
  <c r="R11" i="74"/>
  <c r="R14" i="74"/>
  <c r="R21" i="74"/>
  <c r="R16" i="74"/>
  <c r="R20" i="74"/>
  <c r="R17" i="74"/>
  <c r="R20" i="73"/>
  <c r="R21" i="73"/>
  <c r="R13" i="73"/>
  <c r="R23" i="73"/>
  <c r="R26" i="73"/>
  <c r="R15" i="73"/>
  <c r="R17" i="73"/>
  <c r="N29" i="73"/>
  <c r="L11" i="73"/>
  <c r="L29" i="73" s="1"/>
  <c r="H29" i="73" s="1"/>
  <c r="H1" i="73" s="1"/>
  <c r="R19" i="73"/>
  <c r="R22" i="73"/>
  <c r="R11" i="73"/>
  <c r="R12" i="73"/>
  <c r="R14" i="73"/>
  <c r="R18" i="73"/>
  <c r="R25" i="73"/>
  <c r="R24" i="73"/>
  <c r="V14" i="64"/>
  <c r="V13" i="64"/>
  <c r="AF1" i="73"/>
  <c r="AR30" i="73"/>
  <c r="M30" i="73"/>
  <c r="M31" i="73" s="1"/>
  <c r="AF1" i="74"/>
  <c r="AR26" i="74"/>
  <c r="H30" i="77"/>
  <c r="I1" i="77" s="1"/>
  <c r="L31" i="77"/>
  <c r="H31" i="77" s="1"/>
  <c r="J1" i="77" s="1"/>
  <c r="H30" i="76"/>
  <c r="I1" i="76" s="1"/>
  <c r="L31" i="76"/>
  <c r="H31" i="76" s="1"/>
  <c r="J1" i="76" s="1"/>
  <c r="N26" i="74"/>
  <c r="N27" i="74" s="1"/>
  <c r="L26" i="74"/>
  <c r="M26" i="74"/>
  <c r="M27" i="74" s="1"/>
  <c r="S27" i="72"/>
  <c r="S26" i="72"/>
  <c r="S25" i="72"/>
  <c r="S24" i="72"/>
  <c r="S23" i="72"/>
  <c r="S22" i="72"/>
  <c r="S21" i="72"/>
  <c r="S20" i="72"/>
  <c r="S19" i="72"/>
  <c r="S18" i="72"/>
  <c r="S17" i="72"/>
  <c r="S16" i="72"/>
  <c r="S15" i="72"/>
  <c r="S14" i="72"/>
  <c r="S13" i="72"/>
  <c r="S12" i="72"/>
  <c r="S11" i="72"/>
  <c r="S27" i="71"/>
  <c r="S26" i="71"/>
  <c r="S25" i="71"/>
  <c r="S24" i="71"/>
  <c r="S23" i="71"/>
  <c r="S22" i="71"/>
  <c r="S21" i="71"/>
  <c r="S20" i="71"/>
  <c r="S19" i="71"/>
  <c r="S18" i="71"/>
  <c r="S17" i="71"/>
  <c r="S16" i="71"/>
  <c r="S15" i="71"/>
  <c r="S14" i="71"/>
  <c r="S13" i="71"/>
  <c r="S12" i="71"/>
  <c r="AJ28" i="71"/>
  <c r="S11" i="71"/>
  <c r="S27" i="70"/>
  <c r="S26" i="70"/>
  <c r="S25" i="70"/>
  <c r="S24" i="70"/>
  <c r="S23" i="70"/>
  <c r="S22" i="70"/>
  <c r="S21" i="70"/>
  <c r="S20" i="70"/>
  <c r="S19" i="70"/>
  <c r="S18" i="70"/>
  <c r="S17" i="70"/>
  <c r="S16" i="70"/>
  <c r="S15" i="70"/>
  <c r="S14" i="70"/>
  <c r="S13" i="70"/>
  <c r="S12" i="70"/>
  <c r="S11" i="70"/>
  <c r="S27" i="69"/>
  <c r="S26" i="69"/>
  <c r="S25" i="69"/>
  <c r="S24" i="69"/>
  <c r="S23" i="69"/>
  <c r="S22" i="69"/>
  <c r="S21" i="69"/>
  <c r="S20" i="69"/>
  <c r="S19" i="69"/>
  <c r="S18" i="69"/>
  <c r="S17" i="69"/>
  <c r="S16" i="69"/>
  <c r="S15" i="69"/>
  <c r="S14" i="69"/>
  <c r="S13" i="69"/>
  <c r="S12" i="69"/>
  <c r="S11" i="69"/>
  <c r="S27" i="68"/>
  <c r="R27" i="68" s="1"/>
  <c r="L27" i="68"/>
  <c r="S26" i="68"/>
  <c r="R26" i="68" s="1"/>
  <c r="L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J11" i="64"/>
  <c r="E12" i="64"/>
  <c r="J12" i="64"/>
  <c r="E11" i="64"/>
  <c r="F14" i="64"/>
  <c r="F13" i="64"/>
  <c r="G14" i="64"/>
  <c r="G13" i="64"/>
  <c r="L30" i="73" l="1"/>
  <c r="N30" i="73"/>
  <c r="N31" i="73" s="1"/>
  <c r="N12" i="71"/>
  <c r="L12" i="71" s="1"/>
  <c r="N16" i="71"/>
  <c r="L16" i="71" s="1"/>
  <c r="N20" i="71"/>
  <c r="L20" i="71" s="1"/>
  <c r="N24" i="71"/>
  <c r="L24" i="71" s="1"/>
  <c r="N13" i="71"/>
  <c r="L13" i="71" s="1"/>
  <c r="N17" i="71"/>
  <c r="L17" i="71" s="1"/>
  <c r="N21" i="71"/>
  <c r="L21" i="71" s="1"/>
  <c r="N25" i="71"/>
  <c r="L25" i="71" s="1"/>
  <c r="N14" i="71"/>
  <c r="L14" i="71" s="1"/>
  <c r="N18" i="71"/>
  <c r="L18" i="71" s="1"/>
  <c r="N22" i="71"/>
  <c r="L22" i="71" s="1"/>
  <c r="R26" i="71"/>
  <c r="N26" i="71"/>
  <c r="L26" i="71" s="1"/>
  <c r="N11" i="71"/>
  <c r="N15" i="71"/>
  <c r="L15" i="71" s="1"/>
  <c r="N19" i="71"/>
  <c r="L19" i="71" s="1"/>
  <c r="R23" i="71"/>
  <c r="N23" i="71"/>
  <c r="L23" i="71" s="1"/>
  <c r="N27" i="71"/>
  <c r="L27" i="71" s="1"/>
  <c r="N13" i="70"/>
  <c r="L13" i="70" s="1"/>
  <c r="N17" i="70"/>
  <c r="L17" i="70" s="1"/>
  <c r="N21" i="70"/>
  <c r="L21" i="70" s="1"/>
  <c r="N25" i="70"/>
  <c r="L25" i="70" s="1"/>
  <c r="N14" i="70"/>
  <c r="L14" i="70" s="1"/>
  <c r="N18" i="70"/>
  <c r="L18" i="70" s="1"/>
  <c r="N22" i="70"/>
  <c r="L22" i="70" s="1"/>
  <c r="N26" i="70"/>
  <c r="L26" i="70" s="1"/>
  <c r="N11" i="70"/>
  <c r="R11" i="70" s="1"/>
  <c r="N15" i="70"/>
  <c r="L15" i="70" s="1"/>
  <c r="N19" i="70"/>
  <c r="L19" i="70" s="1"/>
  <c r="N23" i="70"/>
  <c r="L23" i="70" s="1"/>
  <c r="N27" i="70"/>
  <c r="L27" i="70" s="1"/>
  <c r="N12" i="70"/>
  <c r="L12" i="70" s="1"/>
  <c r="N16" i="70"/>
  <c r="L16" i="70" s="1"/>
  <c r="R20" i="70"/>
  <c r="N20" i="70"/>
  <c r="L20" i="70" s="1"/>
  <c r="R24" i="70"/>
  <c r="N24" i="70"/>
  <c r="L24" i="70" s="1"/>
  <c r="N14" i="69"/>
  <c r="L14" i="69" s="1"/>
  <c r="N18" i="69"/>
  <c r="L18" i="69" s="1"/>
  <c r="N22" i="69"/>
  <c r="L22" i="69" s="1"/>
  <c r="N26" i="69"/>
  <c r="L26" i="69" s="1"/>
  <c r="N15" i="69"/>
  <c r="L15" i="69" s="1"/>
  <c r="N19" i="69"/>
  <c r="L19" i="69" s="1"/>
  <c r="N23" i="69"/>
  <c r="L23" i="69" s="1"/>
  <c r="N27" i="69"/>
  <c r="L27" i="69" s="1"/>
  <c r="N12" i="69"/>
  <c r="L12" i="69" s="1"/>
  <c r="N16" i="69"/>
  <c r="L16" i="69" s="1"/>
  <c r="N20" i="69"/>
  <c r="L20" i="69" s="1"/>
  <c r="N24" i="69"/>
  <c r="L24" i="69" s="1"/>
  <c r="N11" i="69"/>
  <c r="N13" i="69"/>
  <c r="L13" i="69" s="1"/>
  <c r="N17" i="69"/>
  <c r="L17" i="69" s="1"/>
  <c r="N21" i="69"/>
  <c r="L21" i="69" s="1"/>
  <c r="N25" i="69"/>
  <c r="L25" i="69" s="1"/>
  <c r="N16" i="68"/>
  <c r="L16" i="68" s="1"/>
  <c r="N20" i="68"/>
  <c r="L20" i="68" s="1"/>
  <c r="N24" i="68"/>
  <c r="L24" i="68" s="1"/>
  <c r="N11" i="68"/>
  <c r="R11" i="68" s="1"/>
  <c r="N12" i="68"/>
  <c r="L12" i="68" s="1"/>
  <c r="N17" i="68"/>
  <c r="L17" i="68" s="1"/>
  <c r="N25" i="68"/>
  <c r="L25" i="68" s="1"/>
  <c r="N13" i="68"/>
  <c r="L13" i="68" s="1"/>
  <c r="N21" i="68"/>
  <c r="L21" i="68" s="1"/>
  <c r="N15" i="68"/>
  <c r="L15" i="68" s="1"/>
  <c r="N14" i="68"/>
  <c r="L14" i="68" s="1"/>
  <c r="N18" i="68"/>
  <c r="L18" i="68" s="1"/>
  <c r="N22" i="68"/>
  <c r="L22" i="68" s="1"/>
  <c r="N19" i="68"/>
  <c r="L19" i="68" s="1"/>
  <c r="N23" i="68"/>
  <c r="L23" i="68" s="1"/>
  <c r="N24" i="72"/>
  <c r="L24" i="72" s="1"/>
  <c r="N19" i="72"/>
  <c r="L19" i="72" s="1"/>
  <c r="N23" i="72"/>
  <c r="L23" i="72" s="1"/>
  <c r="N27" i="72"/>
  <c r="L27" i="72" s="1"/>
  <c r="N15" i="72"/>
  <c r="L15" i="72" s="1"/>
  <c r="N12" i="72"/>
  <c r="L12" i="72" s="1"/>
  <c r="N21" i="72"/>
  <c r="L21" i="72" s="1"/>
  <c r="N25" i="72"/>
  <c r="L25" i="72" s="1"/>
  <c r="N20" i="72"/>
  <c r="L20" i="72" s="1"/>
  <c r="N13" i="72"/>
  <c r="L13" i="72" s="1"/>
  <c r="N17" i="72"/>
  <c r="L17" i="72" s="1"/>
  <c r="N22" i="72"/>
  <c r="L22" i="72" s="1"/>
  <c r="N26" i="72"/>
  <c r="L26" i="72" s="1"/>
  <c r="N16" i="72"/>
  <c r="L16" i="72" s="1"/>
  <c r="N14" i="72"/>
  <c r="L14" i="72" s="1"/>
  <c r="N18" i="72"/>
  <c r="L18" i="72" s="1"/>
  <c r="N11" i="72"/>
  <c r="V11" i="64"/>
  <c r="AR14" i="68"/>
  <c r="AR17" i="68"/>
  <c r="AH28" i="71"/>
  <c r="AP28" i="71"/>
  <c r="AJ28" i="72"/>
  <c r="AR13" i="68"/>
  <c r="AL28" i="72"/>
  <c r="AR12" i="68"/>
  <c r="AL28" i="71"/>
  <c r="AF28" i="72"/>
  <c r="AF29" i="72" s="1"/>
  <c r="AN28" i="72"/>
  <c r="AR11" i="68"/>
  <c r="AR15" i="68"/>
  <c r="AF28" i="71"/>
  <c r="AF29" i="71" s="1"/>
  <c r="AN28" i="71"/>
  <c r="AH28" i="72"/>
  <c r="AP28" i="72"/>
  <c r="AG28" i="70"/>
  <c r="AI28" i="70"/>
  <c r="AI29" i="70" s="1"/>
  <c r="AI1" i="70" s="1"/>
  <c r="AK28" i="70"/>
  <c r="AK29" i="70" s="1"/>
  <c r="AK1" i="70" s="1"/>
  <c r="AM28" i="70"/>
  <c r="AM29" i="70" s="1"/>
  <c r="AM1" i="70" s="1"/>
  <c r="AO28" i="70"/>
  <c r="AO29" i="70" s="1"/>
  <c r="AO1" i="70" s="1"/>
  <c r="AQ28" i="70"/>
  <c r="AR16" i="68"/>
  <c r="AR18" i="68"/>
  <c r="AR19" i="68"/>
  <c r="AR20" i="68"/>
  <c r="AR21" i="68"/>
  <c r="AR22" i="68"/>
  <c r="AR23" i="68"/>
  <c r="AR24" i="68"/>
  <c r="AR25" i="68"/>
  <c r="AR26" i="68"/>
  <c r="AR27" i="68"/>
  <c r="V12" i="64"/>
  <c r="AG28" i="72"/>
  <c r="AG29" i="72" s="1"/>
  <c r="AG1" i="72" s="1"/>
  <c r="AI28" i="72"/>
  <c r="AK28" i="72"/>
  <c r="AK29" i="72" s="1"/>
  <c r="AK1" i="72" s="1"/>
  <c r="AM28" i="72"/>
  <c r="AO28" i="72"/>
  <c r="AQ28" i="72"/>
  <c r="AG28" i="71"/>
  <c r="AI28" i="71"/>
  <c r="AK28" i="71"/>
  <c r="AM28" i="71"/>
  <c r="AO28" i="71"/>
  <c r="AO29" i="71" s="1"/>
  <c r="AO1" i="71" s="1"/>
  <c r="AQ28" i="71"/>
  <c r="AG28" i="69"/>
  <c r="AI28" i="69"/>
  <c r="AK28" i="69"/>
  <c r="AK29" i="69" s="1"/>
  <c r="AK1" i="69" s="1"/>
  <c r="AM28" i="69"/>
  <c r="AM29" i="69" s="1"/>
  <c r="AM1" i="69" s="1"/>
  <c r="AO28" i="69"/>
  <c r="AO29" i="69" s="1"/>
  <c r="AO1" i="69" s="1"/>
  <c r="AQ28" i="69"/>
  <c r="AQ29" i="69" s="1"/>
  <c r="AQ1" i="69" s="1"/>
  <c r="AF28" i="68"/>
  <c r="AF29" i="68" s="1"/>
  <c r="AH28" i="68"/>
  <c r="AJ28" i="68"/>
  <c r="AL28" i="68"/>
  <c r="AN28" i="68"/>
  <c r="AP28" i="68"/>
  <c r="AP29" i="68" s="1"/>
  <c r="AP1" i="68" s="1"/>
  <c r="AF28" i="69"/>
  <c r="AF29" i="69" s="1"/>
  <c r="AH28" i="69"/>
  <c r="AH29" i="69" s="1"/>
  <c r="AH1" i="69" s="1"/>
  <c r="AJ28" i="69"/>
  <c r="AJ29" i="69" s="1"/>
  <c r="AJ1" i="69" s="1"/>
  <c r="AL28" i="69"/>
  <c r="AL29" i="69" s="1"/>
  <c r="AL1" i="69" s="1"/>
  <c r="AN28" i="69"/>
  <c r="AP28" i="69"/>
  <c r="AP29" i="69" s="1"/>
  <c r="AP1" i="69" s="1"/>
  <c r="AF28" i="70"/>
  <c r="AH28" i="70"/>
  <c r="AJ28" i="70"/>
  <c r="AL28" i="70"/>
  <c r="AL29" i="70" s="1"/>
  <c r="AL1" i="70" s="1"/>
  <c r="AN28" i="70"/>
  <c r="AN29" i="70" s="1"/>
  <c r="AN1" i="70" s="1"/>
  <c r="AP28" i="70"/>
  <c r="AG28" i="68"/>
  <c r="AG29" i="68" s="1"/>
  <c r="AG1" i="68" s="1"/>
  <c r="AI28" i="68"/>
  <c r="AK28" i="68"/>
  <c r="AM28" i="68"/>
  <c r="AM29" i="68" s="1"/>
  <c r="AM1" i="68" s="1"/>
  <c r="AO28" i="68"/>
  <c r="AQ28" i="68"/>
  <c r="AG29" i="69"/>
  <c r="AG1" i="69" s="1"/>
  <c r="AI29" i="69"/>
  <c r="AI1" i="69" s="1"/>
  <c r="AN29" i="69"/>
  <c r="AN1" i="69" s="1"/>
  <c r="H26" i="74"/>
  <c r="I1" i="74" s="1"/>
  <c r="L27" i="74"/>
  <c r="H27" i="74" s="1"/>
  <c r="J1" i="74" s="1"/>
  <c r="AI29" i="72"/>
  <c r="AI1" i="72" s="1"/>
  <c r="AM29" i="72"/>
  <c r="AM1" i="72" s="1"/>
  <c r="AO29" i="72"/>
  <c r="AO1" i="72" s="1"/>
  <c r="AQ29" i="72"/>
  <c r="AQ1" i="72" s="1"/>
  <c r="AH29" i="72"/>
  <c r="AH1" i="72" s="1"/>
  <c r="AJ29" i="72"/>
  <c r="AJ1" i="72" s="1"/>
  <c r="AL29" i="72"/>
  <c r="AL1" i="72" s="1"/>
  <c r="AN29" i="72"/>
  <c r="AN1" i="72" s="1"/>
  <c r="AP29" i="72"/>
  <c r="AP1" i="72" s="1"/>
  <c r="AG29" i="71"/>
  <c r="AG1" i="71" s="1"/>
  <c r="AI29" i="71"/>
  <c r="AI1" i="71" s="1"/>
  <c r="AK29" i="71"/>
  <c r="AK1" i="71" s="1"/>
  <c r="AM29" i="71"/>
  <c r="AM1" i="71" s="1"/>
  <c r="AQ29" i="71"/>
  <c r="AQ1" i="71" s="1"/>
  <c r="AH29" i="71"/>
  <c r="AH1" i="71" s="1"/>
  <c r="AJ29" i="71"/>
  <c r="AJ1" i="71" s="1"/>
  <c r="AL29" i="71"/>
  <c r="AL1" i="71" s="1"/>
  <c r="AN29" i="71"/>
  <c r="AN1" i="71" s="1"/>
  <c r="AP29" i="71"/>
  <c r="AP1" i="71" s="1"/>
  <c r="AG29" i="70"/>
  <c r="AG1" i="70" s="1"/>
  <c r="AQ29" i="70"/>
  <c r="AQ1" i="70" s="1"/>
  <c r="AF29" i="70"/>
  <c r="AH29" i="70"/>
  <c r="AH1" i="70" s="1"/>
  <c r="AJ29" i="70"/>
  <c r="AJ1" i="70" s="1"/>
  <c r="AP29" i="70"/>
  <c r="AP1" i="70" s="1"/>
  <c r="AH29" i="68"/>
  <c r="AH1" i="68" s="1"/>
  <c r="AJ29" i="68"/>
  <c r="AJ1" i="68" s="1"/>
  <c r="AL29" i="68"/>
  <c r="AL1" i="68" s="1"/>
  <c r="AN29" i="68"/>
  <c r="AN1" i="68" s="1"/>
  <c r="AI29" i="68"/>
  <c r="AI1" i="68" s="1"/>
  <c r="AK29" i="68"/>
  <c r="AK1" i="68" s="1"/>
  <c r="AO29" i="68"/>
  <c r="AO1" i="68" s="1"/>
  <c r="AQ29" i="68"/>
  <c r="AQ1" i="68" s="1"/>
  <c r="S11" i="40"/>
  <c r="N11" i="40" s="1"/>
  <c r="R9" i="64"/>
  <c r="L6" i="64"/>
  <c r="P7" i="64"/>
  <c r="R10" i="64"/>
  <c r="U7" i="64"/>
  <c r="K7" i="64"/>
  <c r="M6" i="64"/>
  <c r="M7" i="64"/>
  <c r="Q9" i="64"/>
  <c r="Q6" i="64"/>
  <c r="L8" i="64"/>
  <c r="Q7" i="64"/>
  <c r="L7" i="64"/>
  <c r="T9" i="64"/>
  <c r="S10" i="64"/>
  <c r="O7" i="64"/>
  <c r="T6" i="64"/>
  <c r="T10" i="64"/>
  <c r="K9" i="64"/>
  <c r="K10" i="64"/>
  <c r="O8" i="64"/>
  <c r="S9" i="64"/>
  <c r="S7" i="64"/>
  <c r="N7" i="64"/>
  <c r="S6" i="64"/>
  <c r="Q8" i="64"/>
  <c r="O10" i="64"/>
  <c r="U8" i="64"/>
  <c r="N9" i="64"/>
  <c r="P10" i="64"/>
  <c r="N10" i="64"/>
  <c r="N6" i="64"/>
  <c r="K6" i="64"/>
  <c r="R8" i="64"/>
  <c r="U9" i="64"/>
  <c r="M9" i="64"/>
  <c r="T8" i="64"/>
  <c r="K8" i="64"/>
  <c r="P8" i="64"/>
  <c r="O9" i="64"/>
  <c r="G12" i="64"/>
  <c r="U10" i="64"/>
  <c r="T7" i="64"/>
  <c r="U6" i="64"/>
  <c r="F12" i="64"/>
  <c r="P6" i="64"/>
  <c r="R6" i="64"/>
  <c r="R7" i="64"/>
  <c r="N8" i="64"/>
  <c r="L9" i="64"/>
  <c r="O6" i="64"/>
  <c r="L10" i="64"/>
  <c r="P9" i="64"/>
  <c r="M10" i="64"/>
  <c r="M8" i="64"/>
  <c r="Q10" i="64"/>
  <c r="S8" i="64"/>
  <c r="H30" i="73" l="1"/>
  <c r="I1" i="73" s="1"/>
  <c r="L31" i="73"/>
  <c r="H31" i="73" s="1"/>
  <c r="J1" i="73" s="1"/>
  <c r="R24" i="71"/>
  <c r="R25" i="71"/>
  <c r="R19" i="71"/>
  <c r="R22" i="71"/>
  <c r="R21" i="71"/>
  <c r="R20" i="71"/>
  <c r="R15" i="71"/>
  <c r="R18" i="71"/>
  <c r="R17" i="71"/>
  <c r="R16" i="71"/>
  <c r="N28" i="71"/>
  <c r="L11" i="71"/>
  <c r="L28" i="71" s="1"/>
  <c r="H28" i="71" s="1"/>
  <c r="H1" i="71" s="1"/>
  <c r="R27" i="71"/>
  <c r="R11" i="71"/>
  <c r="R14" i="71"/>
  <c r="R13" i="71"/>
  <c r="R12" i="71"/>
  <c r="R14" i="70"/>
  <c r="R25" i="70"/>
  <c r="R27" i="70"/>
  <c r="R26" i="70"/>
  <c r="R23" i="70"/>
  <c r="R13" i="70"/>
  <c r="R16" i="70"/>
  <c r="R19" i="70"/>
  <c r="R22" i="70"/>
  <c r="R21" i="70"/>
  <c r="R12" i="70"/>
  <c r="R15" i="70"/>
  <c r="R18" i="70"/>
  <c r="R17" i="70"/>
  <c r="N28" i="70"/>
  <c r="L11" i="70"/>
  <c r="L28" i="70" s="1"/>
  <c r="H28" i="70" s="1"/>
  <c r="H1" i="70" s="1"/>
  <c r="R24" i="69"/>
  <c r="R26" i="69"/>
  <c r="R21" i="69"/>
  <c r="R27" i="69"/>
  <c r="R17" i="69"/>
  <c r="R20" i="69"/>
  <c r="R23" i="69"/>
  <c r="R22" i="69"/>
  <c r="R13" i="69"/>
  <c r="R16" i="69"/>
  <c r="R19" i="69"/>
  <c r="R18" i="69"/>
  <c r="N28" i="69"/>
  <c r="L11" i="69"/>
  <c r="L28" i="69" s="1"/>
  <c r="H28" i="69" s="1"/>
  <c r="H1" i="69" s="1"/>
  <c r="R25" i="69"/>
  <c r="R11" i="69"/>
  <c r="R12" i="69"/>
  <c r="R15" i="69"/>
  <c r="R14" i="69"/>
  <c r="R18" i="68"/>
  <c r="R13" i="68"/>
  <c r="L11" i="68"/>
  <c r="L28" i="68" s="1"/>
  <c r="H28" i="68" s="1"/>
  <c r="H1" i="68" s="1"/>
  <c r="N28" i="68"/>
  <c r="R23" i="68"/>
  <c r="R14" i="68"/>
  <c r="R25" i="68"/>
  <c r="R24" i="68"/>
  <c r="R19" i="68"/>
  <c r="R15" i="68"/>
  <c r="R17" i="68"/>
  <c r="R20" i="68"/>
  <c r="R22" i="68"/>
  <c r="R21" i="68"/>
  <c r="R12" i="68"/>
  <c r="R16" i="68"/>
  <c r="R18" i="72"/>
  <c r="R22" i="72"/>
  <c r="R25" i="72"/>
  <c r="R27" i="72"/>
  <c r="R14" i="72"/>
  <c r="R17" i="72"/>
  <c r="R21" i="72"/>
  <c r="R23" i="72"/>
  <c r="R16" i="72"/>
  <c r="R13" i="72"/>
  <c r="R12" i="72"/>
  <c r="R19" i="72"/>
  <c r="R26" i="72"/>
  <c r="R20" i="72"/>
  <c r="R15" i="72"/>
  <c r="R24" i="72"/>
  <c r="N28" i="72"/>
  <c r="L11" i="72"/>
  <c r="L28" i="72" s="1"/>
  <c r="H28" i="72" s="1"/>
  <c r="H1" i="72" s="1"/>
  <c r="L29" i="72" s="1"/>
  <c r="H29" i="72" s="1"/>
  <c r="I1" i="72" s="1"/>
  <c r="R11" i="72"/>
  <c r="N29" i="72"/>
  <c r="N30" i="72" s="1"/>
  <c r="AF1" i="72"/>
  <c r="AR29" i="72"/>
  <c r="AF1" i="71"/>
  <c r="AR29" i="71"/>
  <c r="L29" i="71"/>
  <c r="L30" i="71" s="1"/>
  <c r="H30" i="71" s="1"/>
  <c r="J1" i="71" s="1"/>
  <c r="L29" i="70"/>
  <c r="L30" i="70" s="1"/>
  <c r="H30" i="70" s="1"/>
  <c r="J1" i="70" s="1"/>
  <c r="AF1" i="70"/>
  <c r="AR29" i="70"/>
  <c r="N29" i="69"/>
  <c r="N30" i="69" s="1"/>
  <c r="AF1" i="69"/>
  <c r="AR29" i="69"/>
  <c r="M29" i="68"/>
  <c r="M30" i="68" s="1"/>
  <c r="AF1" i="68"/>
  <c r="AR29" i="68"/>
  <c r="L29" i="69"/>
  <c r="H29" i="69" s="1"/>
  <c r="I1" i="69" s="1"/>
  <c r="M29" i="69"/>
  <c r="M30" i="69" s="1"/>
  <c r="L29" i="68"/>
  <c r="L30" i="68" s="1"/>
  <c r="H30" i="68" s="1"/>
  <c r="J1" i="68" s="1"/>
  <c r="N29" i="70"/>
  <c r="N30" i="70" s="1"/>
  <c r="M29" i="71"/>
  <c r="M30" i="71" s="1"/>
  <c r="M29" i="70"/>
  <c r="M30" i="70" s="1"/>
  <c r="E9" i="64"/>
  <c r="F10" i="64"/>
  <c r="J6" i="64"/>
  <c r="G8" i="64"/>
  <c r="J10" i="64"/>
  <c r="E6" i="64"/>
  <c r="F11" i="64"/>
  <c r="E10" i="64"/>
  <c r="E7" i="64"/>
  <c r="F7" i="64"/>
  <c r="J7" i="64"/>
  <c r="G9" i="64"/>
  <c r="E8" i="64"/>
  <c r="J9" i="64"/>
  <c r="G6" i="64"/>
  <c r="G11" i="64"/>
  <c r="J8" i="64"/>
  <c r="M29" i="72" l="1"/>
  <c r="M30" i="72" s="1"/>
  <c r="N29" i="71"/>
  <c r="N30" i="71" s="1"/>
  <c r="H29" i="71"/>
  <c r="I1" i="71" s="1"/>
  <c r="H29" i="70"/>
  <c r="I1" i="70" s="1"/>
  <c r="L30" i="72"/>
  <c r="H30" i="72" s="1"/>
  <c r="J1" i="72" s="1"/>
  <c r="L30" i="69"/>
  <c r="H30" i="69" s="1"/>
  <c r="J1" i="69" s="1"/>
  <c r="V10" i="64"/>
  <c r="V9" i="64"/>
  <c r="V8" i="64"/>
  <c r="V7" i="64"/>
  <c r="V6" i="64"/>
  <c r="H29" i="68"/>
  <c r="I1" i="68" s="1"/>
  <c r="N29" i="68"/>
  <c r="N30" i="68" s="1"/>
  <c r="F9" i="64"/>
  <c r="G7" i="64"/>
  <c r="F8" i="64"/>
  <c r="G10" i="64"/>
  <c r="F6" i="64"/>
  <c r="S12" i="43" l="1"/>
  <c r="S11" i="43"/>
  <c r="S12" i="42"/>
  <c r="S11" i="42"/>
  <c r="N11" i="43" l="1"/>
  <c r="N12" i="43"/>
  <c r="L12" i="43" s="1"/>
  <c r="N11" i="42"/>
  <c r="N12" i="42"/>
  <c r="L12" i="42" s="1"/>
  <c r="S19" i="43"/>
  <c r="S19" i="42"/>
  <c r="N19" i="43" l="1"/>
  <c r="L19" i="43" s="1"/>
  <c r="L11" i="43"/>
  <c r="R12" i="43"/>
  <c r="R11" i="43"/>
  <c r="N19" i="42"/>
  <c r="L19" i="42" s="1"/>
  <c r="R12" i="42"/>
  <c r="L11" i="42"/>
  <c r="R11" i="42"/>
  <c r="S25" i="43"/>
  <c r="S25" i="42"/>
  <c r="S29" i="40"/>
  <c r="N25" i="43" l="1"/>
  <c r="L25" i="43" s="1"/>
  <c r="R19" i="43"/>
  <c r="N29" i="40"/>
  <c r="L29" i="40" s="1"/>
  <c r="N25" i="42"/>
  <c r="L25" i="42" s="1"/>
  <c r="R19" i="42"/>
  <c r="S14" i="43"/>
  <c r="S14" i="42"/>
  <c r="S27" i="43"/>
  <c r="S26" i="43"/>
  <c r="S23" i="43"/>
  <c r="S22" i="43"/>
  <c r="S21" i="43"/>
  <c r="S20" i="43"/>
  <c r="S24" i="43"/>
  <c r="S18" i="43"/>
  <c r="S17" i="43"/>
  <c r="S16" i="43"/>
  <c r="S15" i="43"/>
  <c r="AO28" i="43"/>
  <c r="AG28" i="43"/>
  <c r="S13" i="43"/>
  <c r="S28" i="42"/>
  <c r="R28" i="42" s="1"/>
  <c r="L28" i="42"/>
  <c r="S27" i="42"/>
  <c r="S26" i="42"/>
  <c r="S23" i="42"/>
  <c r="S22" i="42"/>
  <c r="S21" i="42"/>
  <c r="S20" i="42"/>
  <c r="S24" i="42"/>
  <c r="S18" i="42"/>
  <c r="S17" i="42"/>
  <c r="S16" i="42"/>
  <c r="S15" i="42"/>
  <c r="AF29" i="42"/>
  <c r="S13" i="42"/>
  <c r="N18" i="43" l="1"/>
  <c r="L18" i="43" s="1"/>
  <c r="N22" i="43"/>
  <c r="L22" i="43" s="1"/>
  <c r="N14" i="43"/>
  <c r="L14" i="43" s="1"/>
  <c r="N24" i="43"/>
  <c r="L24" i="43" s="1"/>
  <c r="N23" i="43"/>
  <c r="L23" i="43" s="1"/>
  <c r="N15" i="43"/>
  <c r="L15" i="43" s="1"/>
  <c r="N16" i="43"/>
  <c r="L16" i="43" s="1"/>
  <c r="N20" i="43"/>
  <c r="L20" i="43" s="1"/>
  <c r="N26" i="43"/>
  <c r="L26" i="43" s="1"/>
  <c r="N13" i="43"/>
  <c r="N17" i="43"/>
  <c r="L17" i="43" s="1"/>
  <c r="N21" i="43"/>
  <c r="L21" i="43" s="1"/>
  <c r="N27" i="43"/>
  <c r="L27" i="43" s="1"/>
  <c r="R25" i="43"/>
  <c r="R29" i="40"/>
  <c r="N21" i="42"/>
  <c r="L21" i="42" s="1"/>
  <c r="N27" i="42"/>
  <c r="L27" i="42" s="1"/>
  <c r="N14" i="42"/>
  <c r="L14" i="42" s="1"/>
  <c r="N17" i="42"/>
  <c r="L17" i="42" s="1"/>
  <c r="N22" i="42"/>
  <c r="L22" i="42" s="1"/>
  <c r="N18" i="42"/>
  <c r="L18" i="42" s="1"/>
  <c r="N15" i="42"/>
  <c r="L15" i="42" s="1"/>
  <c r="N24" i="42"/>
  <c r="L24" i="42" s="1"/>
  <c r="N23" i="42"/>
  <c r="L23" i="42" s="1"/>
  <c r="N13" i="42"/>
  <c r="N16" i="42"/>
  <c r="N20" i="42"/>
  <c r="L20" i="42" s="1"/>
  <c r="N26" i="42"/>
  <c r="L26" i="42" s="1"/>
  <c r="R25" i="42"/>
  <c r="AH28" i="43"/>
  <c r="AP28" i="43"/>
  <c r="AQ28" i="43"/>
  <c r="AI28" i="43"/>
  <c r="AI29" i="43" s="1"/>
  <c r="AI1" i="43" s="1"/>
  <c r="AJ28" i="43"/>
  <c r="AJ29" i="43" s="1"/>
  <c r="AJ1" i="43" s="1"/>
  <c r="AK28" i="43"/>
  <c r="AK29" i="43" s="1"/>
  <c r="AK1" i="43" s="1"/>
  <c r="AL28" i="43"/>
  <c r="AL29" i="43" s="1"/>
  <c r="AL1" i="43" s="1"/>
  <c r="AM28" i="43"/>
  <c r="AM29" i="43" s="1"/>
  <c r="AM1" i="43" s="1"/>
  <c r="AF28" i="43"/>
  <c r="AF29" i="43" s="1"/>
  <c r="AN28" i="43"/>
  <c r="AN29" i="43" s="1"/>
  <c r="AN1" i="43" s="1"/>
  <c r="AF30" i="42"/>
  <c r="AL29" i="42"/>
  <c r="AL30" i="42" s="1"/>
  <c r="AL1" i="42" s="1"/>
  <c r="AN29" i="42"/>
  <c r="AN30" i="42" s="1"/>
  <c r="AN1" i="42" s="1"/>
  <c r="AP29" i="42"/>
  <c r="AP30" i="42" s="1"/>
  <c r="AP1" i="42" s="1"/>
  <c r="AH29" i="42"/>
  <c r="AH30" i="42" s="1"/>
  <c r="AH1" i="42" s="1"/>
  <c r="AJ29" i="42"/>
  <c r="AJ30" i="42" s="1"/>
  <c r="AJ1" i="42" s="1"/>
  <c r="AG29" i="42"/>
  <c r="AG30" i="42" s="1"/>
  <c r="AG1" i="42" s="1"/>
  <c r="AI29" i="42"/>
  <c r="AI30" i="42" s="1"/>
  <c r="AI1" i="42" s="1"/>
  <c r="AK29" i="42"/>
  <c r="AK30" i="42" s="1"/>
  <c r="AK1" i="42" s="1"/>
  <c r="AM29" i="42"/>
  <c r="AM30" i="42" s="1"/>
  <c r="AM1" i="42" s="1"/>
  <c r="AO29" i="42"/>
  <c r="AO30" i="42" s="1"/>
  <c r="AO1" i="42" s="1"/>
  <c r="AQ29" i="42"/>
  <c r="AQ30" i="42" s="1"/>
  <c r="AQ1" i="42" s="1"/>
  <c r="AG29" i="43"/>
  <c r="AG1" i="43" s="1"/>
  <c r="AO29" i="43"/>
  <c r="AO1" i="43" s="1"/>
  <c r="AH29" i="43"/>
  <c r="AH1" i="43" s="1"/>
  <c r="AP29" i="43"/>
  <c r="AP1" i="43" s="1"/>
  <c r="AQ29" i="43"/>
  <c r="AQ1" i="43" s="1"/>
  <c r="M37" i="40"/>
  <c r="M36" i="40"/>
  <c r="S35" i="40"/>
  <c r="S34" i="40"/>
  <c r="S33" i="40"/>
  <c r="S32" i="40"/>
  <c r="S30" i="40"/>
  <c r="S31" i="40"/>
  <c r="S28" i="40"/>
  <c r="S27" i="40"/>
  <c r="S26" i="40"/>
  <c r="S25" i="40"/>
  <c r="S24" i="40"/>
  <c r="S23" i="40"/>
  <c r="S22" i="40"/>
  <c r="S19" i="40"/>
  <c r="S18" i="40"/>
  <c r="S17" i="40"/>
  <c r="S16" i="40"/>
  <c r="S15" i="40"/>
  <c r="S14" i="40"/>
  <c r="S13" i="40"/>
  <c r="S12" i="40"/>
  <c r="R11" i="40"/>
  <c r="L11" i="40"/>
  <c r="S5" i="64"/>
  <c r="M5" i="64"/>
  <c r="N5" i="64"/>
  <c r="R4" i="64"/>
  <c r="M4" i="64"/>
  <c r="L5" i="64"/>
  <c r="U5" i="64"/>
  <c r="K5" i="64"/>
  <c r="O4" i="64"/>
  <c r="N4" i="64"/>
  <c r="R5" i="64"/>
  <c r="O5" i="64"/>
  <c r="U4" i="64"/>
  <c r="P5" i="64"/>
  <c r="T5" i="64"/>
  <c r="Q4" i="64"/>
  <c r="S4" i="64"/>
  <c r="T4" i="64"/>
  <c r="P4" i="64"/>
  <c r="Q5" i="64"/>
  <c r="L4" i="64"/>
  <c r="K4" i="64"/>
  <c r="R21" i="43" l="1"/>
  <c r="R24" i="43"/>
  <c r="R20" i="43"/>
  <c r="R17" i="43"/>
  <c r="R16" i="43"/>
  <c r="R14" i="43"/>
  <c r="N28" i="43"/>
  <c r="L13" i="43"/>
  <c r="L28" i="43" s="1"/>
  <c r="H28" i="43" s="1"/>
  <c r="H1" i="43" s="1"/>
  <c r="R13" i="43"/>
  <c r="R15" i="43"/>
  <c r="R22" i="43"/>
  <c r="R27" i="43"/>
  <c r="R26" i="43"/>
  <c r="R23" i="43"/>
  <c r="R18" i="43"/>
  <c r="N18" i="40"/>
  <c r="L18" i="40" s="1"/>
  <c r="N33" i="40"/>
  <c r="L33" i="40" s="1"/>
  <c r="N24" i="40"/>
  <c r="L24" i="40" s="1"/>
  <c r="N25" i="40"/>
  <c r="L25" i="40" s="1"/>
  <c r="N31" i="40"/>
  <c r="L31" i="40" s="1"/>
  <c r="N34" i="40"/>
  <c r="L34" i="40" s="1"/>
  <c r="N28" i="40"/>
  <c r="L28" i="40" s="1"/>
  <c r="N15" i="40"/>
  <c r="L15" i="40" s="1"/>
  <c r="N12" i="40"/>
  <c r="N16" i="40"/>
  <c r="L16" i="40" s="1"/>
  <c r="N22" i="40"/>
  <c r="L22" i="40" s="1"/>
  <c r="N26" i="40"/>
  <c r="L26" i="40" s="1"/>
  <c r="N30" i="40"/>
  <c r="L30" i="40" s="1"/>
  <c r="N35" i="40"/>
  <c r="L35" i="40" s="1"/>
  <c r="N19" i="40"/>
  <c r="L19" i="40" s="1"/>
  <c r="N14" i="40"/>
  <c r="L14" i="40" s="1"/>
  <c r="N13" i="40"/>
  <c r="L13" i="40" s="1"/>
  <c r="N17" i="40"/>
  <c r="L17" i="40" s="1"/>
  <c r="N23" i="40"/>
  <c r="L23" i="40" s="1"/>
  <c r="N27" i="40"/>
  <c r="L27" i="40" s="1"/>
  <c r="N32" i="40"/>
  <c r="L32" i="40" s="1"/>
  <c r="R20" i="42"/>
  <c r="R24" i="42"/>
  <c r="R17" i="42"/>
  <c r="N30" i="42"/>
  <c r="L16" i="42"/>
  <c r="R16" i="42"/>
  <c r="R15" i="42"/>
  <c r="R14" i="42"/>
  <c r="N29" i="42"/>
  <c r="L13" i="42"/>
  <c r="R13" i="42"/>
  <c r="R18" i="42"/>
  <c r="R27" i="42"/>
  <c r="R26" i="42"/>
  <c r="R23" i="42"/>
  <c r="R22" i="42"/>
  <c r="R21" i="42"/>
  <c r="AF1" i="43"/>
  <c r="AR29" i="43"/>
  <c r="AF1" i="42"/>
  <c r="AR30" i="42"/>
  <c r="M38" i="40"/>
  <c r="AF36" i="40"/>
  <c r="AG36" i="40"/>
  <c r="AG37" i="40" s="1"/>
  <c r="AG1" i="40" s="1"/>
  <c r="L29" i="43"/>
  <c r="M29" i="43"/>
  <c r="M30" i="43" s="1"/>
  <c r="AF37" i="40"/>
  <c r="AH36" i="40"/>
  <c r="AH37" i="40" s="1"/>
  <c r="AH1" i="40" s="1"/>
  <c r="AJ36" i="40"/>
  <c r="AJ37" i="40" s="1"/>
  <c r="AJ1" i="40" s="1"/>
  <c r="AL36" i="40"/>
  <c r="AL37" i="40" s="1"/>
  <c r="AL1" i="40" s="1"/>
  <c r="AN36" i="40"/>
  <c r="AN37" i="40" s="1"/>
  <c r="AN1" i="40" s="1"/>
  <c r="AP36" i="40"/>
  <c r="AP37" i="40" s="1"/>
  <c r="AP1" i="40" s="1"/>
  <c r="AI36" i="40"/>
  <c r="AI37" i="40" s="1"/>
  <c r="AI1" i="40" s="1"/>
  <c r="AK36" i="40"/>
  <c r="AM36" i="40"/>
  <c r="AM37" i="40" s="1"/>
  <c r="AM1" i="40" s="1"/>
  <c r="AO36" i="40"/>
  <c r="AO37" i="40" s="1"/>
  <c r="AO1" i="40" s="1"/>
  <c r="AQ36" i="40"/>
  <c r="AQ37" i="40" s="1"/>
  <c r="AQ1" i="40" s="1"/>
  <c r="U3" i="64"/>
  <c r="K3" i="64"/>
  <c r="T3" i="64"/>
  <c r="J5" i="64"/>
  <c r="E5" i="64"/>
  <c r="L3" i="64"/>
  <c r="M3" i="64"/>
  <c r="P3" i="64"/>
  <c r="R3" i="64"/>
  <c r="J4" i="64"/>
  <c r="N3" i="64"/>
  <c r="S3" i="64"/>
  <c r="Q3" i="64"/>
  <c r="R27" i="40" l="1"/>
  <c r="R14" i="40"/>
  <c r="R26" i="40"/>
  <c r="R15" i="40"/>
  <c r="R25" i="40"/>
  <c r="R23" i="40"/>
  <c r="R19" i="40"/>
  <c r="R22" i="40"/>
  <c r="R28" i="40"/>
  <c r="R24" i="40"/>
  <c r="R17" i="40"/>
  <c r="R35" i="40"/>
  <c r="R16" i="40"/>
  <c r="R34" i="40"/>
  <c r="R33" i="40"/>
  <c r="L12" i="40"/>
  <c r="N36" i="40"/>
  <c r="N37" i="40"/>
  <c r="R32" i="40"/>
  <c r="R13" i="40"/>
  <c r="R30" i="40"/>
  <c r="R12" i="40"/>
  <c r="R31" i="40"/>
  <c r="R18" i="40"/>
  <c r="L30" i="42"/>
  <c r="H30" i="42" s="1"/>
  <c r="I1" i="42" s="1"/>
  <c r="L29" i="42"/>
  <c r="N31" i="42"/>
  <c r="V5" i="64"/>
  <c r="AF1" i="40"/>
  <c r="V4" i="64"/>
  <c r="AK37" i="40"/>
  <c r="AK1" i="40" s="1"/>
  <c r="H29" i="43"/>
  <c r="I1" i="43" s="1"/>
  <c r="L30" i="43"/>
  <c r="H30" i="43" s="1"/>
  <c r="J1" i="43" s="1"/>
  <c r="G5" i="64"/>
  <c r="F4" i="64"/>
  <c r="J3" i="64"/>
  <c r="O3" i="64"/>
  <c r="F5" i="64"/>
  <c r="L36" i="40" l="1"/>
  <c r="L37" i="40"/>
  <c r="H37" i="40" s="1"/>
  <c r="I1" i="40" s="1"/>
  <c r="N38" i="40"/>
  <c r="H29" i="42"/>
  <c r="H1" i="42" s="1"/>
  <c r="L31" i="42"/>
  <c r="H31" i="42" s="1"/>
  <c r="J1" i="42" s="1"/>
  <c r="N29" i="43"/>
  <c r="N30" i="43" s="1"/>
  <c r="AR37" i="40"/>
  <c r="V3" i="64"/>
  <c r="AZ28" i="31"/>
  <c r="AY28" i="31"/>
  <c r="AX28" i="31"/>
  <c r="AW28" i="31"/>
  <c r="AV28" i="31"/>
  <c r="AU28" i="31"/>
  <c r="AT28" i="31"/>
  <c r="AS28" i="31"/>
  <c r="AR28" i="31"/>
  <c r="AQ28" i="31"/>
  <c r="AP28" i="31"/>
  <c r="AO28" i="31"/>
  <c r="AB28" i="31"/>
  <c r="AA28" i="31" s="1"/>
  <c r="AZ27" i="31"/>
  <c r="AY27" i="31"/>
  <c r="AX27" i="31"/>
  <c r="AW27" i="31"/>
  <c r="AV27" i="31"/>
  <c r="AU27" i="31"/>
  <c r="AT27" i="31"/>
  <c r="AS27" i="31"/>
  <c r="AR27" i="31"/>
  <c r="AQ27" i="31"/>
  <c r="AP27" i="31"/>
  <c r="AO27" i="31"/>
  <c r="AB27" i="31"/>
  <c r="AA27" i="31" s="1"/>
  <c r="AZ26" i="31"/>
  <c r="AY26" i="31"/>
  <c r="AX26" i="31"/>
  <c r="AW26" i="31"/>
  <c r="AV26" i="31"/>
  <c r="AU26" i="31"/>
  <c r="AT26" i="31"/>
  <c r="AS26" i="31"/>
  <c r="AR26" i="31"/>
  <c r="AQ26" i="31"/>
  <c r="AP26" i="31"/>
  <c r="AO26" i="31"/>
  <c r="AB26" i="31"/>
  <c r="AA26" i="31" s="1"/>
  <c r="AZ25" i="31"/>
  <c r="AY25" i="31"/>
  <c r="AX25" i="31"/>
  <c r="AW25" i="31"/>
  <c r="AV25" i="31"/>
  <c r="AU25" i="31"/>
  <c r="AT25" i="31"/>
  <c r="AS25" i="31"/>
  <c r="AR25" i="31"/>
  <c r="AQ25" i="31"/>
  <c r="AP25" i="31"/>
  <c r="AO25" i="31"/>
  <c r="AB25" i="31"/>
  <c r="AA25" i="31" s="1"/>
  <c r="AZ24" i="31"/>
  <c r="AY24" i="31"/>
  <c r="AX24" i="31"/>
  <c r="AW24" i="31"/>
  <c r="AV24" i="31"/>
  <c r="AU24" i="31"/>
  <c r="AT24" i="31"/>
  <c r="AS24" i="31"/>
  <c r="AR24" i="31"/>
  <c r="AQ24" i="31"/>
  <c r="AP24" i="31"/>
  <c r="AO24" i="31"/>
  <c r="AB24" i="31"/>
  <c r="AA24" i="31" s="1"/>
  <c r="AZ23" i="31"/>
  <c r="AY23" i="31"/>
  <c r="AX23" i="31"/>
  <c r="AW23" i="31"/>
  <c r="AV23" i="31"/>
  <c r="AU23" i="31"/>
  <c r="AT23" i="31"/>
  <c r="AS23" i="31"/>
  <c r="AR23" i="31"/>
  <c r="AQ23" i="31"/>
  <c r="AP23" i="31"/>
  <c r="AO23" i="31"/>
  <c r="AB23" i="31"/>
  <c r="AA23" i="31" s="1"/>
  <c r="AZ22" i="31"/>
  <c r="AY22" i="31"/>
  <c r="AX22" i="31"/>
  <c r="AW22" i="31"/>
  <c r="AV22" i="31"/>
  <c r="AU22" i="31"/>
  <c r="AT22" i="31"/>
  <c r="AS22" i="31"/>
  <c r="AR22" i="31"/>
  <c r="AQ22" i="31"/>
  <c r="AP22" i="31"/>
  <c r="AO22" i="31"/>
  <c r="AB22" i="31"/>
  <c r="AA22" i="31" s="1"/>
  <c r="AZ21" i="31"/>
  <c r="AY21" i="31"/>
  <c r="AX21" i="31"/>
  <c r="AW21" i="31"/>
  <c r="AV21" i="31"/>
  <c r="AU21" i="31"/>
  <c r="AT21" i="31"/>
  <c r="AS21" i="31"/>
  <c r="AR21" i="31"/>
  <c r="AQ21" i="31"/>
  <c r="AP21" i="31"/>
  <c r="AO21" i="31"/>
  <c r="AB21" i="31"/>
  <c r="AA21" i="31" s="1"/>
  <c r="AZ20" i="31"/>
  <c r="AY20" i="31"/>
  <c r="AX20" i="31"/>
  <c r="AW20" i="31"/>
  <c r="AV20" i="31"/>
  <c r="AU20" i="31"/>
  <c r="AT20" i="31"/>
  <c r="AS20" i="31"/>
  <c r="AR20" i="31"/>
  <c r="AQ20" i="31"/>
  <c r="AP20" i="31"/>
  <c r="AO20" i="31"/>
  <c r="AB20" i="31"/>
  <c r="AA20" i="31" s="1"/>
  <c r="AZ19" i="31"/>
  <c r="AY19" i="31"/>
  <c r="AX19" i="31"/>
  <c r="AW19" i="31"/>
  <c r="AV19" i="31"/>
  <c r="AU19" i="31"/>
  <c r="AT19" i="31"/>
  <c r="AS19" i="31"/>
  <c r="AR19" i="31"/>
  <c r="AQ19" i="31"/>
  <c r="AP19" i="31"/>
  <c r="AO19" i="31"/>
  <c r="AB19" i="31"/>
  <c r="AA19" i="31" s="1"/>
  <c r="AZ18" i="31"/>
  <c r="AY18" i="31"/>
  <c r="AX18" i="31"/>
  <c r="AW18" i="31"/>
  <c r="AV18" i="31"/>
  <c r="AU18" i="31"/>
  <c r="AT18" i="31"/>
  <c r="AS18" i="31"/>
  <c r="AR18" i="31"/>
  <c r="AQ18" i="31"/>
  <c r="AP18" i="31"/>
  <c r="AO18" i="31"/>
  <c r="AB18" i="31"/>
  <c r="AA18" i="31" s="1"/>
  <c r="AZ17" i="31"/>
  <c r="AY17" i="31"/>
  <c r="AX17" i="31"/>
  <c r="AW17" i="31"/>
  <c r="AV17" i="31"/>
  <c r="AU17" i="31"/>
  <c r="AT17" i="31"/>
  <c r="AS17" i="31"/>
  <c r="AR17" i="31"/>
  <c r="AQ17" i="31"/>
  <c r="AP17" i="31"/>
  <c r="AO17" i="31"/>
  <c r="AB17" i="31"/>
  <c r="AA17" i="31" s="1"/>
  <c r="AZ16" i="31"/>
  <c r="AY16" i="31"/>
  <c r="AX16" i="31"/>
  <c r="AW16" i="31"/>
  <c r="AV16" i="31"/>
  <c r="AU16" i="31"/>
  <c r="AT16" i="31"/>
  <c r="AS16" i="31"/>
  <c r="AR16" i="31"/>
  <c r="AQ16" i="31"/>
  <c r="AP16" i="31"/>
  <c r="AO16" i="31"/>
  <c r="AB16" i="31"/>
  <c r="AA16" i="31" s="1"/>
  <c r="AZ15" i="31"/>
  <c r="AY15" i="31"/>
  <c r="AX15" i="31"/>
  <c r="AW15" i="31"/>
  <c r="AV15" i="31"/>
  <c r="AU15" i="31"/>
  <c r="AT15" i="31"/>
  <c r="AS15" i="31"/>
  <c r="AR15" i="31"/>
  <c r="AQ15" i="31"/>
  <c r="AP15" i="31"/>
  <c r="AO15" i="31"/>
  <c r="AB15" i="31"/>
  <c r="AA15" i="31" s="1"/>
  <c r="AZ14" i="31"/>
  <c r="AY14" i="31"/>
  <c r="AX14" i="31"/>
  <c r="AW14" i="31"/>
  <c r="AV14" i="31"/>
  <c r="AU14" i="31"/>
  <c r="AT14" i="31"/>
  <c r="AS14" i="31"/>
  <c r="AR14" i="31"/>
  <c r="AQ14" i="31"/>
  <c r="AP14" i="31"/>
  <c r="AO14" i="31"/>
  <c r="AB14" i="31"/>
  <c r="AA14" i="31" s="1"/>
  <c r="AZ13" i="31"/>
  <c r="AY13" i="31"/>
  <c r="AX13" i="31"/>
  <c r="AW13" i="31"/>
  <c r="AV13" i="31"/>
  <c r="AU13" i="31"/>
  <c r="AT13" i="31"/>
  <c r="AS13" i="31"/>
  <c r="AR13" i="31"/>
  <c r="AQ13" i="31"/>
  <c r="AP13" i="31"/>
  <c r="AO13" i="31"/>
  <c r="AB13" i="31"/>
  <c r="AA13" i="31" s="1"/>
  <c r="AZ12" i="31"/>
  <c r="AY12" i="31"/>
  <c r="AX12" i="31"/>
  <c r="AW12" i="31"/>
  <c r="AV12" i="31"/>
  <c r="AU12" i="31"/>
  <c r="AT12" i="31"/>
  <c r="AS12" i="31"/>
  <c r="AR12" i="31"/>
  <c r="AQ12" i="31"/>
  <c r="AP12" i="31"/>
  <c r="AO12" i="31"/>
  <c r="AB12" i="31"/>
  <c r="AA12" i="31" s="1"/>
  <c r="AZ11" i="31"/>
  <c r="AY11" i="31"/>
  <c r="AX11" i="31"/>
  <c r="AW11" i="31"/>
  <c r="AV11" i="31"/>
  <c r="AU11" i="31"/>
  <c r="AT11" i="31"/>
  <c r="AS11" i="31"/>
  <c r="AR11" i="31"/>
  <c r="AQ11" i="31"/>
  <c r="AP11" i="31"/>
  <c r="AO11" i="31"/>
  <c r="AB11" i="31"/>
  <c r="AA11" i="31" s="1"/>
  <c r="G4" i="64"/>
  <c r="F3" i="64"/>
  <c r="E4" i="64"/>
  <c r="L38" i="40" l="1"/>
  <c r="H38" i="40" s="1"/>
  <c r="J1" i="40" s="1"/>
  <c r="H36" i="40"/>
  <c r="H1" i="40" s="1"/>
  <c r="AR29" i="31"/>
  <c r="AR30" i="31" s="1"/>
  <c r="AZ29" i="31"/>
  <c r="AZ30" i="31" s="1"/>
  <c r="AP29" i="31"/>
  <c r="AP30" i="31" s="1"/>
  <c r="AT29" i="31"/>
  <c r="AT30" i="31" s="1"/>
  <c r="AO29" i="31"/>
  <c r="AO30" i="31" s="1"/>
  <c r="AO31" i="31" s="1"/>
  <c r="AS29" i="31"/>
  <c r="AS30" i="31" s="1"/>
  <c r="AW29" i="31"/>
  <c r="AW30" i="31" s="1"/>
  <c r="AQ29" i="31"/>
  <c r="AQ30" i="31" s="1"/>
  <c r="AU29" i="31"/>
  <c r="AU30" i="31" s="1"/>
  <c r="AY29" i="31"/>
  <c r="AY30" i="31" s="1"/>
  <c r="AV29" i="31"/>
  <c r="AV30" i="31" s="1"/>
  <c r="AX29" i="31"/>
  <c r="AX30" i="31" s="1"/>
  <c r="E3" i="64"/>
  <c r="G3" i="64"/>
  <c r="U17" i="31" l="1"/>
  <c r="U18" i="31"/>
  <c r="W30" i="31" l="1"/>
  <c r="V30" i="31"/>
  <c r="U30" i="31"/>
  <c r="W29" i="31"/>
  <c r="V29" i="31"/>
  <c r="U28" i="31"/>
  <c r="U27" i="31"/>
  <c r="U26" i="31"/>
  <c r="U25" i="31"/>
  <c r="U24" i="31"/>
  <c r="U23" i="31"/>
  <c r="U22" i="31"/>
  <c r="U21" i="31"/>
  <c r="U20" i="31"/>
  <c r="U19" i="31"/>
  <c r="U16" i="31"/>
  <c r="U15" i="31"/>
  <c r="U14" i="31"/>
  <c r="U13" i="31"/>
  <c r="U12" i="31"/>
  <c r="U11" i="31"/>
  <c r="C4" i="31"/>
  <c r="Z2" i="31"/>
  <c r="P2" i="31"/>
  <c r="G2" i="31"/>
  <c r="V31" i="31" l="1"/>
  <c r="W31" i="31"/>
  <c r="U29" i="31"/>
  <c r="U31" i="31" s="1"/>
  <c r="U30" i="15" l="1"/>
  <c r="U31" i="15" s="1"/>
  <c r="U29" i="15"/>
  <c r="N24" i="64" l="1"/>
  <c r="R24" i="64"/>
  <c r="T24" i="64"/>
  <c r="P24" i="64"/>
  <c r="L24" i="64"/>
  <c r="U24" i="64"/>
  <c r="K24" i="64"/>
  <c r="S24" i="64"/>
  <c r="Q24" i="64"/>
  <c r="J24" i="64"/>
  <c r="O24" i="64"/>
  <c r="M24" i="64"/>
  <c r="R22" i="64"/>
  <c r="J21" i="64"/>
  <c r="J23" i="64"/>
  <c r="K23" i="64"/>
  <c r="Q23" i="64"/>
  <c r="U17" i="64"/>
  <c r="R18" i="64"/>
  <c r="R16" i="64"/>
  <c r="T17" i="64"/>
  <c r="S23" i="64"/>
  <c r="M16" i="64"/>
  <c r="L20" i="64"/>
  <c r="R20" i="64"/>
  <c r="P21" i="64"/>
  <c r="M23" i="64"/>
  <c r="T23" i="64"/>
  <c r="Q19" i="64"/>
  <c r="S22" i="64"/>
  <c r="R23" i="64"/>
  <c r="L23" i="64"/>
  <c r="J18" i="64"/>
  <c r="O22" i="64"/>
  <c r="K19" i="64"/>
  <c r="O18" i="64"/>
  <c r="O16" i="64"/>
  <c r="N17" i="64"/>
  <c r="L18" i="64"/>
  <c r="P16" i="64"/>
  <c r="T22" i="64"/>
  <c r="K21" i="64"/>
  <c r="N18" i="64"/>
  <c r="M19" i="64"/>
  <c r="L22" i="64"/>
  <c r="P19" i="64"/>
  <c r="T19" i="64"/>
  <c r="M21" i="64"/>
  <c r="O17" i="64"/>
  <c r="M20" i="64"/>
  <c r="M22" i="64"/>
  <c r="J20" i="64"/>
  <c r="O21" i="64"/>
  <c r="Q17" i="64"/>
  <c r="R17" i="64"/>
  <c r="K16" i="64"/>
  <c r="J22" i="64"/>
  <c r="S17" i="64"/>
  <c r="U23" i="64"/>
  <c r="N20" i="64"/>
  <c r="Q22" i="64"/>
  <c r="U19" i="64"/>
  <c r="T20" i="64"/>
  <c r="T16" i="64"/>
  <c r="J16" i="64"/>
  <c r="L16" i="64"/>
  <c r="P17" i="64"/>
  <c r="N22" i="64"/>
  <c r="Q20" i="64"/>
  <c r="T21" i="64"/>
  <c r="L17" i="64"/>
  <c r="J19" i="64"/>
  <c r="K22" i="64"/>
  <c r="P23" i="64"/>
  <c r="S21" i="64"/>
  <c r="S16" i="64"/>
  <c r="K20" i="64"/>
  <c r="O20" i="64"/>
  <c r="K18" i="64"/>
  <c r="S18" i="64"/>
  <c r="O23" i="64"/>
  <c r="U21" i="64"/>
  <c r="R21" i="64"/>
  <c r="U18" i="64"/>
  <c r="P18" i="64"/>
  <c r="N19" i="64"/>
  <c r="U16" i="64"/>
  <c r="Q21" i="64"/>
  <c r="O19" i="64"/>
  <c r="T18" i="64"/>
  <c r="N16" i="64"/>
  <c r="S19" i="64"/>
  <c r="U22" i="64"/>
  <c r="Q16" i="64"/>
  <c r="M17" i="64"/>
  <c r="P20" i="64"/>
  <c r="L19" i="64"/>
  <c r="M18" i="64"/>
  <c r="K17" i="64"/>
  <c r="J17" i="64"/>
  <c r="S20" i="64"/>
  <c r="P22" i="64"/>
  <c r="N23" i="64"/>
  <c r="U20" i="64"/>
  <c r="L21" i="64"/>
  <c r="R19" i="64"/>
  <c r="Q18" i="64"/>
  <c r="N21" i="64"/>
  <c r="V24" i="64" l="1"/>
  <c r="V16" i="64"/>
  <c r="V20" i="64"/>
  <c r="V19" i="64"/>
  <c r="V22" i="64"/>
  <c r="V18" i="64"/>
  <c r="V17" i="64"/>
  <c r="V21" i="64"/>
  <c r="V23" i="64"/>
  <c r="E24" i="64"/>
  <c r="G24" i="64"/>
  <c r="F24" i="64"/>
</calcChain>
</file>

<file path=xl/sharedStrings.xml><?xml version="1.0" encoding="utf-8"?>
<sst xmlns="http://schemas.openxmlformats.org/spreadsheetml/2006/main" count="1438" uniqueCount="259">
  <si>
    <t>No.</t>
    <phoneticPr fontId="5"/>
  </si>
  <si>
    <t>委託可能分</t>
    <rPh sb="0" eb="2">
      <t>イタク</t>
    </rPh>
    <rPh sb="2" eb="4">
      <t>カノウ</t>
    </rPh>
    <rPh sb="4" eb="5">
      <t>ブン</t>
    </rPh>
    <phoneticPr fontId="5"/>
  </si>
  <si>
    <t>項番：</t>
    <rPh sb="0" eb="1">
      <t>コウ</t>
    </rPh>
    <rPh sb="1" eb="2">
      <t>バン</t>
    </rPh>
    <phoneticPr fontId="8"/>
  </si>
  <si>
    <t>小分類：</t>
    <rPh sb="0" eb="3">
      <t>ショウブンルイ</t>
    </rPh>
    <phoneticPr fontId="8"/>
  </si>
  <si>
    <t>活動項目</t>
    <rPh sb="0" eb="2">
      <t>カツドウ</t>
    </rPh>
    <rPh sb="2" eb="4">
      <t>コウモク</t>
    </rPh>
    <phoneticPr fontId="8"/>
  </si>
  <si>
    <t>項目説明</t>
    <rPh sb="0" eb="2">
      <t>コウモク</t>
    </rPh>
    <rPh sb="2" eb="4">
      <t>セツメイ</t>
    </rPh>
    <phoneticPr fontId="8"/>
  </si>
  <si>
    <t>現行業務フロー</t>
    <rPh sb="0" eb="2">
      <t>ゲンコウ</t>
    </rPh>
    <rPh sb="2" eb="4">
      <t>ギョウム</t>
    </rPh>
    <phoneticPr fontId="8"/>
  </si>
  <si>
    <t>新業務フロー（案）</t>
    <rPh sb="0" eb="1">
      <t>シン</t>
    </rPh>
    <rPh sb="1" eb="3">
      <t>ギョウム</t>
    </rPh>
    <rPh sb="7" eb="8">
      <t>アン</t>
    </rPh>
    <phoneticPr fontId="8"/>
  </si>
  <si>
    <t>1件当たり作業時間
（分）</t>
    <rPh sb="1" eb="2">
      <t>ケン</t>
    </rPh>
    <rPh sb="2" eb="3">
      <t>ア</t>
    </rPh>
    <rPh sb="5" eb="7">
      <t>サギョウ</t>
    </rPh>
    <rPh sb="7" eb="9">
      <t>ジカン</t>
    </rPh>
    <rPh sb="11" eb="12">
      <t>フン</t>
    </rPh>
    <phoneticPr fontId="8"/>
  </si>
  <si>
    <t>使用
帳票</t>
    <rPh sb="0" eb="2">
      <t>シヨウ</t>
    </rPh>
    <rPh sb="3" eb="5">
      <t>チョウヒョウ</t>
    </rPh>
    <phoneticPr fontId="8"/>
  </si>
  <si>
    <t>使用
システム</t>
    <rPh sb="0" eb="2">
      <t>シヨウ</t>
    </rPh>
    <phoneticPr fontId="8"/>
  </si>
  <si>
    <t>その他</t>
    <rPh sb="2" eb="3">
      <t>タ</t>
    </rPh>
    <phoneticPr fontId="8"/>
  </si>
  <si>
    <t>職員</t>
    <rPh sb="0" eb="2">
      <t>ショクイン</t>
    </rPh>
    <phoneticPr fontId="8"/>
  </si>
  <si>
    <t>責任者</t>
    <rPh sb="0" eb="3">
      <t>セキニンシャ</t>
    </rPh>
    <phoneticPr fontId="8"/>
  </si>
  <si>
    <t>様</t>
    <rPh sb="0" eb="1">
      <t>サマ</t>
    </rPh>
    <phoneticPr fontId="5"/>
  </si>
  <si>
    <t>区分</t>
    <rPh sb="0" eb="2">
      <t>クブン</t>
    </rPh>
    <phoneticPr fontId="8"/>
  </si>
  <si>
    <t>補足・留意事項</t>
    <rPh sb="0" eb="2">
      <t>ホソク</t>
    </rPh>
    <rPh sb="3" eb="5">
      <t>リュウイ</t>
    </rPh>
    <rPh sb="5" eb="7">
      <t>ジコウ</t>
    </rPh>
    <phoneticPr fontId="8"/>
  </si>
  <si>
    <t>委託</t>
    <rPh sb="0" eb="2">
      <t>イタク</t>
    </rPh>
    <phoneticPr fontId="8"/>
  </si>
  <si>
    <t>合計</t>
    <rPh sb="0" eb="2">
      <t>ゴウケイ</t>
    </rPh>
    <phoneticPr fontId="5"/>
  </si>
  <si>
    <t>委託不能分</t>
    <rPh sb="0" eb="2">
      <t>イタク</t>
    </rPh>
    <rPh sb="2" eb="4">
      <t>フノウ</t>
    </rPh>
    <rPh sb="4" eb="5">
      <t>ブン</t>
    </rPh>
    <phoneticPr fontId="5"/>
  </si>
  <si>
    <r>
      <t xml:space="preserve">備考
</t>
    </r>
    <r>
      <rPr>
        <sz val="9"/>
        <rFont val="ＭＳ Ｐゴシック"/>
        <family val="3"/>
        <charset val="128"/>
      </rPr>
      <t>（委託化検討上の留意事項）</t>
    </r>
    <rPh sb="0" eb="2">
      <t>ビコウ</t>
    </rPh>
    <rPh sb="4" eb="6">
      <t>イタク</t>
    </rPh>
    <rPh sb="6" eb="7">
      <t>カ</t>
    </rPh>
    <rPh sb="7" eb="9">
      <t>ケントウ</t>
    </rPh>
    <rPh sb="9" eb="10">
      <t>ジョウ</t>
    </rPh>
    <rPh sb="11" eb="13">
      <t>リュウイ</t>
    </rPh>
    <rPh sb="13" eb="15">
      <t>ジコウ</t>
    </rPh>
    <phoneticPr fontId="8"/>
  </si>
  <si>
    <t>業務の
概要</t>
    <rPh sb="0" eb="2">
      <t>ギョウム</t>
    </rPh>
    <rPh sb="4" eb="6">
      <t>ガイヨウ</t>
    </rPh>
    <phoneticPr fontId="8"/>
  </si>
  <si>
    <t>市民</t>
    <rPh sb="0" eb="2">
      <t>シミン</t>
    </rPh>
    <phoneticPr fontId="8"/>
  </si>
  <si>
    <t>区役所</t>
    <rPh sb="0" eb="3">
      <t>クヤクショ</t>
    </rPh>
    <phoneticPr fontId="5"/>
  </si>
  <si>
    <t>堺市</t>
    <rPh sb="0" eb="2">
      <t>サカイシ</t>
    </rPh>
    <phoneticPr fontId="8"/>
  </si>
  <si>
    <t>区職員</t>
    <rPh sb="0" eb="1">
      <t>ク</t>
    </rPh>
    <rPh sb="1" eb="3">
      <t>ショクイン</t>
    </rPh>
    <phoneticPr fontId="5"/>
  </si>
  <si>
    <t>区責任者</t>
    <rPh sb="0" eb="1">
      <t>ク</t>
    </rPh>
    <rPh sb="1" eb="4">
      <t>セキニンシャ</t>
    </rPh>
    <phoneticPr fontId="5"/>
  </si>
  <si>
    <t>1‐（1）</t>
    <phoneticPr fontId="8"/>
  </si>
  <si>
    <t>外部</t>
    <rPh sb="0" eb="2">
      <t>ガイブ</t>
    </rPh>
    <phoneticPr fontId="5"/>
  </si>
  <si>
    <t>事業所</t>
    <rPh sb="0" eb="3">
      <t>ジギョウショ</t>
    </rPh>
    <phoneticPr fontId="5"/>
  </si>
  <si>
    <t>市ご担当者：</t>
    <rPh sb="0" eb="1">
      <t>シ</t>
    </rPh>
    <rPh sb="2" eb="5">
      <t>タントウシャ</t>
    </rPh>
    <phoneticPr fontId="8"/>
  </si>
  <si>
    <t>作成者：</t>
    <rPh sb="0" eb="3">
      <t>サクセイシャ</t>
    </rPh>
    <phoneticPr fontId="5"/>
  </si>
  <si>
    <t>市ご担当課・係：</t>
    <rPh sb="0" eb="1">
      <t>シ</t>
    </rPh>
    <rPh sb="2" eb="5">
      <t>タントウカ</t>
    </rPh>
    <rPh sb="6" eb="7">
      <t>カカリ</t>
    </rPh>
    <phoneticPr fontId="8"/>
  </si>
  <si>
    <t>年間件数
又は回数</t>
    <rPh sb="0" eb="2">
      <t>ネンカン</t>
    </rPh>
    <rPh sb="2" eb="4">
      <t>ケンスウ</t>
    </rPh>
    <rPh sb="5" eb="6">
      <t>マタ</t>
    </rPh>
    <rPh sb="7" eb="9">
      <t>カイスウ</t>
    </rPh>
    <phoneticPr fontId="8"/>
  </si>
  <si>
    <t>補足</t>
    <rPh sb="0" eb="2">
      <t>ホソク</t>
    </rPh>
    <phoneticPr fontId="8"/>
  </si>
  <si>
    <t>000-00</t>
    <phoneticPr fontId="8"/>
  </si>
  <si>
    <t>年間
時間数</t>
    <rPh sb="0" eb="2">
      <t>ネンカン</t>
    </rPh>
    <rPh sb="3" eb="6">
      <t>ジカンスウ</t>
    </rPh>
    <phoneticPr fontId="5"/>
  </si>
  <si>
    <t>↓中分類</t>
    <rPh sb="1" eb="4">
      <t>チュウブンルイ</t>
    </rPh>
    <phoneticPr fontId="5"/>
  </si>
  <si>
    <t>新業務フロー</t>
    <rPh sb="0" eb="1">
      <t>シン</t>
    </rPh>
    <rPh sb="1" eb="3">
      <t>ギョウム</t>
    </rPh>
    <phoneticPr fontId="8"/>
  </si>
  <si>
    <t>初版作成日：</t>
    <rPh sb="0" eb="2">
      <t>ショハン</t>
    </rPh>
    <rPh sb="2" eb="5">
      <t>サクセイビ</t>
    </rPh>
    <phoneticPr fontId="5"/>
  </si>
  <si>
    <t>修正日：</t>
    <rPh sb="0" eb="2">
      <t>シュウセイ</t>
    </rPh>
    <rPh sb="2" eb="3">
      <t>ビ</t>
    </rPh>
    <phoneticPr fontId="5"/>
  </si>
  <si>
    <t>No.</t>
    <phoneticPr fontId="8"/>
  </si>
  <si>
    <t>きりん</t>
    <phoneticPr fontId="5"/>
  </si>
  <si>
    <t>〃</t>
    <phoneticPr fontId="5"/>
  </si>
  <si>
    <t>受付印の押印</t>
    <rPh sb="0" eb="2">
      <t>ウケツケ</t>
    </rPh>
    <rPh sb="2" eb="3">
      <t>イン</t>
    </rPh>
    <rPh sb="4" eb="6">
      <t>オウイン</t>
    </rPh>
    <phoneticPr fontId="5"/>
  </si>
  <si>
    <t>データ前処理</t>
    <rPh sb="3" eb="4">
      <t>マエ</t>
    </rPh>
    <rPh sb="4" eb="6">
      <t>ショリ</t>
    </rPh>
    <phoneticPr fontId="5"/>
  </si>
  <si>
    <t>DV案件分</t>
    <rPh sb="2" eb="4">
      <t>アンケン</t>
    </rPh>
    <rPh sb="4" eb="5">
      <t>ブン</t>
    </rPh>
    <phoneticPr fontId="5"/>
  </si>
  <si>
    <t>DV案件以外</t>
    <rPh sb="2" eb="4">
      <t>アンケン</t>
    </rPh>
    <rPh sb="4" eb="6">
      <t>イガイ</t>
    </rPh>
    <phoneticPr fontId="5"/>
  </si>
  <si>
    <t>1a</t>
    <phoneticPr fontId="5"/>
  </si>
  <si>
    <t>1b</t>
    <phoneticPr fontId="5"/>
  </si>
  <si>
    <t>件数をチェック</t>
    <rPh sb="0" eb="2">
      <t>ケンスウ</t>
    </rPh>
    <phoneticPr fontId="5"/>
  </si>
  <si>
    <t>申請書とデータを照合して加工</t>
    <rPh sb="0" eb="3">
      <t>シンセイショ</t>
    </rPh>
    <rPh sb="8" eb="10">
      <t>ショウゴウ</t>
    </rPh>
    <rPh sb="12" eb="14">
      <t>カコウ</t>
    </rPh>
    <phoneticPr fontId="5"/>
  </si>
  <si>
    <t>入力</t>
    <rPh sb="0" eb="2">
      <t>ニュウリョク</t>
    </rPh>
    <phoneticPr fontId="5"/>
  </si>
  <si>
    <t>発送</t>
    <rPh sb="0" eb="2">
      <t>ハッソウ</t>
    </rPh>
    <phoneticPr fontId="5"/>
  </si>
  <si>
    <t>区から郵便局別で処理</t>
    <rPh sb="0" eb="1">
      <t>ク</t>
    </rPh>
    <rPh sb="3" eb="6">
      <t>ユウビンキョク</t>
    </rPh>
    <rPh sb="6" eb="7">
      <t>ベツ</t>
    </rPh>
    <rPh sb="8" eb="10">
      <t>ショリ</t>
    </rPh>
    <phoneticPr fontId="5"/>
  </si>
  <si>
    <t>郵便物が届く</t>
    <rPh sb="0" eb="3">
      <t>ユウビンブツ</t>
    </rPh>
    <rPh sb="4" eb="5">
      <t>トド</t>
    </rPh>
    <phoneticPr fontId="5"/>
  </si>
  <si>
    <t>不足書類チェック</t>
    <rPh sb="0" eb="2">
      <t>フソク</t>
    </rPh>
    <rPh sb="2" eb="4">
      <t>ショルイ</t>
    </rPh>
    <phoneticPr fontId="5"/>
  </si>
  <si>
    <t>書類の追加、押印、貼付などを行う</t>
    <rPh sb="0" eb="2">
      <t>ショルイ</t>
    </rPh>
    <rPh sb="3" eb="5">
      <t>ツイカ</t>
    </rPh>
    <rPh sb="6" eb="8">
      <t>オウイン</t>
    </rPh>
    <rPh sb="9" eb="11">
      <t>テンプ</t>
    </rPh>
    <rPh sb="14" eb="15">
      <t>オコナ</t>
    </rPh>
    <phoneticPr fontId="5"/>
  </si>
  <si>
    <t>不足書類にはふせんをたてる</t>
    <rPh sb="0" eb="2">
      <t>フソク</t>
    </rPh>
    <rPh sb="2" eb="4">
      <t>ショルイ</t>
    </rPh>
    <phoneticPr fontId="5"/>
  </si>
  <si>
    <t>区別に開封</t>
    <rPh sb="0" eb="1">
      <t>ク</t>
    </rPh>
    <rPh sb="1" eb="2">
      <t>ベツ</t>
    </rPh>
    <rPh sb="3" eb="5">
      <t>カイフウ</t>
    </rPh>
    <phoneticPr fontId="5"/>
  </si>
  <si>
    <t>書類の貼付け</t>
    <rPh sb="0" eb="2">
      <t>ショルイ</t>
    </rPh>
    <rPh sb="3" eb="5">
      <t>ハリツ</t>
    </rPh>
    <phoneticPr fontId="5"/>
  </si>
  <si>
    <t>不備書類をきちんと貼る</t>
    <rPh sb="0" eb="2">
      <t>フビ</t>
    </rPh>
    <rPh sb="2" eb="4">
      <t>ショルイ</t>
    </rPh>
    <rPh sb="9" eb="10">
      <t>ハ</t>
    </rPh>
    <phoneticPr fontId="5"/>
  </si>
  <si>
    <t>日付部分がわかるように押印する</t>
    <rPh sb="0" eb="2">
      <t>ヒヅケ</t>
    </rPh>
    <rPh sb="2" eb="4">
      <t>ブブン</t>
    </rPh>
    <rPh sb="11" eb="13">
      <t>オウイン</t>
    </rPh>
    <phoneticPr fontId="5"/>
  </si>
  <si>
    <t>バーコードでシステムに入力する</t>
    <rPh sb="11" eb="13">
      <t>ニュウリョク</t>
    </rPh>
    <phoneticPr fontId="5"/>
  </si>
  <si>
    <t>きりん</t>
    <phoneticPr fontId="5"/>
  </si>
  <si>
    <t>ナンバリング</t>
    <phoneticPr fontId="5"/>
  </si>
  <si>
    <t>日付別、入力順</t>
    <rPh sb="0" eb="2">
      <t>ヒヅケ</t>
    </rPh>
    <rPh sb="2" eb="3">
      <t>ベツ</t>
    </rPh>
    <rPh sb="4" eb="6">
      <t>ニュウリョク</t>
    </rPh>
    <rPh sb="6" eb="7">
      <t>ジュン</t>
    </rPh>
    <phoneticPr fontId="5"/>
  </si>
  <si>
    <t>修正</t>
    <rPh sb="0" eb="2">
      <t>シュウセイ</t>
    </rPh>
    <phoneticPr fontId="5"/>
  </si>
  <si>
    <t>修正できたものはふせんをはずす</t>
    <rPh sb="0" eb="2">
      <t>シュウセイ</t>
    </rPh>
    <phoneticPr fontId="5"/>
  </si>
  <si>
    <t>審査</t>
    <rPh sb="0" eb="2">
      <t>シンサ</t>
    </rPh>
    <phoneticPr fontId="5"/>
  </si>
  <si>
    <t>きりん</t>
    <phoneticPr fontId="5"/>
  </si>
  <si>
    <t>リストと申請書を照合しながら赤鉛筆でチェック</t>
    <rPh sb="4" eb="7">
      <t>シンセイショ</t>
    </rPh>
    <rPh sb="8" eb="10">
      <t>ショウゴウ</t>
    </rPh>
    <rPh sb="14" eb="17">
      <t>アカエンピツ</t>
    </rPh>
    <phoneticPr fontId="5"/>
  </si>
  <si>
    <t>区に返却</t>
    <rPh sb="0" eb="1">
      <t>ク</t>
    </rPh>
    <rPh sb="2" eb="4">
      <t>ヘンキャク</t>
    </rPh>
    <phoneticPr fontId="5"/>
  </si>
  <si>
    <t>封筒納品</t>
    <rPh sb="0" eb="2">
      <t>フウトウ</t>
    </rPh>
    <rPh sb="2" eb="4">
      <t>ノウヒン</t>
    </rPh>
    <phoneticPr fontId="5"/>
  </si>
  <si>
    <t>年間件数との相違</t>
    <rPh sb="0" eb="2">
      <t>ネンカン</t>
    </rPh>
    <rPh sb="2" eb="4">
      <t>ケンスウ</t>
    </rPh>
    <rPh sb="6" eb="8">
      <t>ソウイ</t>
    </rPh>
    <phoneticPr fontId="8"/>
  </si>
  <si>
    <t>月別件数合計</t>
    <rPh sb="0" eb="2">
      <t>ツキベツ</t>
    </rPh>
    <rPh sb="2" eb="4">
      <t>ケンスウ</t>
    </rPh>
    <rPh sb="4" eb="6">
      <t>ゴウケイ</t>
    </rPh>
    <phoneticPr fontId="8"/>
  </si>
  <si>
    <t>月別件数</t>
    <rPh sb="0" eb="2">
      <t>ツキベツ</t>
    </rPh>
    <rPh sb="2" eb="4">
      <t>ケンスウ</t>
    </rPh>
    <phoneticPr fontId="8"/>
  </si>
  <si>
    <t>月別処理時間数</t>
    <rPh sb="0" eb="2">
      <t>ツキベツ</t>
    </rPh>
    <rPh sb="2" eb="4">
      <t>ショリ</t>
    </rPh>
    <rPh sb="4" eb="6">
      <t>ジカン</t>
    </rPh>
    <rPh sb="6" eb="7">
      <t>スウ</t>
    </rPh>
    <phoneticPr fontId="8"/>
  </si>
  <si>
    <t>４月</t>
    <rPh sb="1" eb="2">
      <t>ガツ</t>
    </rPh>
    <phoneticPr fontId="8"/>
  </si>
  <si>
    <t>５月</t>
    <rPh sb="1" eb="2">
      <t>ガツ</t>
    </rPh>
    <phoneticPr fontId="8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</si>
  <si>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</si>
  <si>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</si>
  <si>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</si>
  <si>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</si>
  <si>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</si>
  <si>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</si>
  <si>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</si>
  <si>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</si>
  <si>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</si>
  <si>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</si>
  <si>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合計(分）</t>
    <rPh sb="0" eb="2">
      <t>ゴウケイ</t>
    </rPh>
    <rPh sb="3" eb="4">
      <t>フン</t>
    </rPh>
    <phoneticPr fontId="8"/>
  </si>
  <si>
    <t>合計(時間）</t>
    <rPh sb="0" eb="2">
      <t>ゴウケイ</t>
    </rPh>
    <rPh sb="3" eb="5">
      <t>ジカン</t>
    </rPh>
    <phoneticPr fontId="8"/>
  </si>
  <si>
    <t>歩留り</t>
    <rPh sb="0" eb="2">
      <t>ブドマ</t>
    </rPh>
    <phoneticPr fontId="8"/>
  </si>
  <si>
    <t>件数の確認</t>
    <rPh sb="0" eb="2">
      <t>ケンスウ</t>
    </rPh>
    <rPh sb="3" eb="5">
      <t>カクニン</t>
    </rPh>
    <phoneticPr fontId="5"/>
  </si>
  <si>
    <t>チェックを２回行う</t>
    <rPh sb="6" eb="7">
      <t>カイ</t>
    </rPh>
    <rPh sb="7" eb="8">
      <t>オコナ</t>
    </rPh>
    <phoneticPr fontId="5"/>
  </si>
  <si>
    <t>大分類</t>
    <rPh sb="0" eb="3">
      <t>ダイブンルイ</t>
    </rPh>
    <phoneticPr fontId="8"/>
  </si>
  <si>
    <t>中分類</t>
    <rPh sb="0" eb="3">
      <t>チュウブンルイ</t>
    </rPh>
    <phoneticPr fontId="8"/>
  </si>
  <si>
    <t>作業項目</t>
    <rPh sb="0" eb="2">
      <t>サギョウ</t>
    </rPh>
    <rPh sb="2" eb="4">
      <t>コウモク</t>
    </rPh>
    <phoneticPr fontId="8"/>
  </si>
  <si>
    <t>県</t>
    <rPh sb="0" eb="1">
      <t>ケン</t>
    </rPh>
    <phoneticPr fontId="5"/>
  </si>
  <si>
    <t>事業所</t>
    <rPh sb="0" eb="3">
      <t>ジギョウショ</t>
    </rPh>
    <phoneticPr fontId="8"/>
  </si>
  <si>
    <t>市町村</t>
    <rPh sb="0" eb="3">
      <t>シチョウソン</t>
    </rPh>
    <phoneticPr fontId="5"/>
  </si>
  <si>
    <t>時間</t>
    <rPh sb="0" eb="2">
      <t>ジカン</t>
    </rPh>
    <phoneticPr fontId="5"/>
  </si>
  <si>
    <t>中分類</t>
    <rPh sb="0" eb="1">
      <t>ナカ</t>
    </rPh>
    <rPh sb="1" eb="3">
      <t>ブンルイ</t>
    </rPh>
    <phoneticPr fontId="22"/>
  </si>
  <si>
    <t>大分類</t>
    <rPh sb="0" eb="3">
      <t>ダイブンルイ</t>
    </rPh>
    <phoneticPr fontId="22"/>
  </si>
  <si>
    <t>No.</t>
    <phoneticPr fontId="22"/>
  </si>
  <si>
    <t>時間数／年</t>
    <rPh sb="0" eb="3">
      <t>ジカンスウ</t>
    </rPh>
    <rPh sb="4" eb="5">
      <t>ネン</t>
    </rPh>
    <phoneticPr fontId="5"/>
  </si>
  <si>
    <t>INDIRECT</t>
    <phoneticPr fontId="5"/>
  </si>
  <si>
    <t>委託</t>
    <rPh sb="0" eb="2">
      <t>イタク</t>
    </rPh>
    <phoneticPr fontId="5"/>
  </si>
  <si>
    <t>職員</t>
    <rPh sb="0" eb="2">
      <t>ショクイン</t>
    </rPh>
    <phoneticPr fontId="5"/>
  </si>
  <si>
    <t>委託分／年</t>
    <rPh sb="0" eb="2">
      <t>イタク</t>
    </rPh>
    <rPh sb="2" eb="3">
      <t>フン</t>
    </rPh>
    <rPh sb="4" eb="5">
      <t>ネン</t>
    </rPh>
    <phoneticPr fontId="5"/>
  </si>
  <si>
    <t>職員分／年</t>
    <rPh sb="0" eb="2">
      <t>ショクイン</t>
    </rPh>
    <rPh sb="2" eb="3">
      <t>フン</t>
    </rPh>
    <rPh sb="4" eb="5">
      <t>ネン</t>
    </rPh>
    <phoneticPr fontId="5"/>
  </si>
  <si>
    <t>4月</t>
    <rPh sb="1" eb="2">
      <t>ガツ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</si>
  <si>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</si>
  <si>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</si>
  <si>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</si>
  <si>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</si>
  <si>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</si>
  <si>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</si>
  <si>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</si>
  <si>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</si>
  <si>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</si>
  <si>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</si>
  <si>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</si>
  <si>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（委託分内訳／月別）</t>
    <rPh sb="1" eb="3">
      <t>イタク</t>
    </rPh>
    <rPh sb="3" eb="4">
      <t>フン</t>
    </rPh>
    <rPh sb="4" eb="6">
      <t>ウチワケ</t>
    </rPh>
    <rPh sb="7" eb="8">
      <t>ツキ</t>
    </rPh>
    <rPh sb="8" eb="9">
      <t>ベツ</t>
    </rPh>
    <phoneticPr fontId="5"/>
  </si>
  <si>
    <t>参考情報</t>
    <rPh sb="0" eb="2">
      <t>サンコウ</t>
    </rPh>
    <rPh sb="2" eb="4">
      <t>ジョウホウ</t>
    </rPh>
    <phoneticPr fontId="5"/>
  </si>
  <si>
    <t>業務フロー</t>
    <rPh sb="0" eb="2">
      <t>ギョウム</t>
    </rPh>
    <phoneticPr fontId="8"/>
  </si>
  <si>
    <r>
      <t xml:space="preserve">備考
</t>
    </r>
    <r>
      <rPr>
        <sz val="9"/>
        <rFont val="ＭＳ Ｐゴシック"/>
        <family val="3"/>
        <charset val="128"/>
      </rPr>
      <t>（留意事項）</t>
    </r>
    <rPh sb="0" eb="2">
      <t>ビコウ</t>
    </rPh>
    <rPh sb="4" eb="6">
      <t>リュウイ</t>
    </rPh>
    <rPh sb="6" eb="8">
      <t>ジコウ</t>
    </rPh>
    <phoneticPr fontId="8"/>
  </si>
  <si>
    <t>001</t>
    <phoneticPr fontId="8"/>
  </si>
  <si>
    <t>008</t>
    <phoneticPr fontId="8"/>
  </si>
  <si>
    <t>009</t>
    <phoneticPr fontId="8"/>
  </si>
  <si>
    <t>010</t>
    <phoneticPr fontId="8"/>
  </si>
  <si>
    <t>012</t>
    <phoneticPr fontId="8"/>
  </si>
  <si>
    <r>
      <t>0</t>
    </r>
    <r>
      <rPr>
        <sz val="11"/>
        <color theme="1"/>
        <rFont val="メイリオ"/>
        <family val="2"/>
        <charset val="128"/>
      </rPr>
      <t>01</t>
    </r>
    <phoneticPr fontId="5"/>
  </si>
  <si>
    <t>新規申請</t>
    <rPh sb="0" eb="2">
      <t>シンキ</t>
    </rPh>
    <rPh sb="2" eb="4">
      <t>シンセイ</t>
    </rPh>
    <phoneticPr fontId="5"/>
  </si>
  <si>
    <t>指定難病医療費助成</t>
    <rPh sb="0" eb="2">
      <t>シテイ</t>
    </rPh>
    <rPh sb="2" eb="4">
      <t>ナンビョウ</t>
    </rPh>
    <rPh sb="4" eb="7">
      <t>イリョウヒ</t>
    </rPh>
    <rPh sb="7" eb="9">
      <t>ジョセイ</t>
    </rPh>
    <phoneticPr fontId="5"/>
  </si>
  <si>
    <t>変更申請</t>
    <rPh sb="0" eb="2">
      <t>ヘンコウ</t>
    </rPh>
    <rPh sb="2" eb="4">
      <t>シンセイ</t>
    </rPh>
    <phoneticPr fontId="5"/>
  </si>
  <si>
    <t>保険等内容変更</t>
    <rPh sb="0" eb="2">
      <t>ホケン</t>
    </rPh>
    <rPh sb="2" eb="3">
      <t>トウ</t>
    </rPh>
    <rPh sb="3" eb="5">
      <t>ナイヨウ</t>
    </rPh>
    <rPh sb="5" eb="7">
      <t>ヘンコウ</t>
    </rPh>
    <phoneticPr fontId="5"/>
  </si>
  <si>
    <t>転入申請</t>
    <rPh sb="0" eb="2">
      <t>テンニュウ</t>
    </rPh>
    <rPh sb="2" eb="4">
      <t>シンセイ</t>
    </rPh>
    <phoneticPr fontId="5"/>
  </si>
  <si>
    <t>転帰届</t>
    <rPh sb="0" eb="2">
      <t>テンキ</t>
    </rPh>
    <rPh sb="2" eb="3">
      <t>トド</t>
    </rPh>
    <phoneticPr fontId="5"/>
  </si>
  <si>
    <t>再交付申請</t>
    <rPh sb="0" eb="3">
      <t>サイコウフ</t>
    </rPh>
    <rPh sb="3" eb="5">
      <t>シンセイ</t>
    </rPh>
    <phoneticPr fontId="5"/>
  </si>
  <si>
    <t>軽症高額申請</t>
    <rPh sb="0" eb="2">
      <t>ケイショウ</t>
    </rPh>
    <rPh sb="2" eb="4">
      <t>コウガク</t>
    </rPh>
    <rPh sb="4" eb="6">
      <t>シンセイ</t>
    </rPh>
    <phoneticPr fontId="5"/>
  </si>
  <si>
    <t>高額かつ長期申請</t>
    <rPh sb="0" eb="2">
      <t>コウガク</t>
    </rPh>
    <rPh sb="4" eb="6">
      <t>チョウキ</t>
    </rPh>
    <rPh sb="6" eb="8">
      <t>シンセイ</t>
    </rPh>
    <phoneticPr fontId="5"/>
  </si>
  <si>
    <t>疾患追加申請</t>
    <rPh sb="0" eb="2">
      <t>シッカン</t>
    </rPh>
    <rPh sb="2" eb="4">
      <t>ツイカ</t>
    </rPh>
    <rPh sb="4" eb="6">
      <t>シンセイ</t>
    </rPh>
    <phoneticPr fontId="5"/>
  </si>
  <si>
    <t>医療費支給申請</t>
    <rPh sb="0" eb="3">
      <t>イリョウヒ</t>
    </rPh>
    <rPh sb="3" eb="5">
      <t>シキュウ</t>
    </rPh>
    <rPh sb="5" eb="7">
      <t>シンセイ</t>
    </rPh>
    <phoneticPr fontId="5"/>
  </si>
  <si>
    <t>償還払い申請</t>
    <rPh sb="0" eb="2">
      <t>ショウカン</t>
    </rPh>
    <rPh sb="2" eb="3">
      <t>バラ</t>
    </rPh>
    <rPh sb="4" eb="6">
      <t>シンセイ</t>
    </rPh>
    <phoneticPr fontId="5"/>
  </si>
  <si>
    <t>更新申請</t>
    <rPh sb="0" eb="2">
      <t>コウシン</t>
    </rPh>
    <rPh sb="2" eb="4">
      <t>シンセイ</t>
    </rPh>
    <phoneticPr fontId="5"/>
  </si>
  <si>
    <t>指定難病医療費助成更新</t>
    <rPh sb="0" eb="2">
      <t>シテイ</t>
    </rPh>
    <rPh sb="2" eb="4">
      <t>ナンビョウ</t>
    </rPh>
    <rPh sb="4" eb="7">
      <t>イリョウヒ</t>
    </rPh>
    <rPh sb="7" eb="9">
      <t>ジョセイ</t>
    </rPh>
    <rPh sb="9" eb="11">
      <t>コウシン</t>
    </rPh>
    <phoneticPr fontId="5"/>
  </si>
  <si>
    <t>電話相談</t>
    <rPh sb="0" eb="2">
      <t>デンワ</t>
    </rPh>
    <rPh sb="2" eb="4">
      <t>ソウダン</t>
    </rPh>
    <phoneticPr fontId="5"/>
  </si>
  <si>
    <t>問い合わせ全般</t>
    <rPh sb="0" eb="1">
      <t>ト</t>
    </rPh>
    <rPh sb="2" eb="3">
      <t>ア</t>
    </rPh>
    <rPh sb="5" eb="7">
      <t>ゼンパン</t>
    </rPh>
    <phoneticPr fontId="5"/>
  </si>
  <si>
    <t>日次処理業務</t>
    <rPh sb="0" eb="2">
      <t>ニチジ</t>
    </rPh>
    <rPh sb="2" eb="4">
      <t>ショリ</t>
    </rPh>
    <rPh sb="4" eb="6">
      <t>ギョウム</t>
    </rPh>
    <phoneticPr fontId="5"/>
  </si>
  <si>
    <t>郵便仕分け</t>
    <rPh sb="0" eb="2">
      <t>ユウビン</t>
    </rPh>
    <rPh sb="2" eb="4">
      <t>シワ</t>
    </rPh>
    <phoneticPr fontId="5"/>
  </si>
  <si>
    <t>008</t>
  </si>
  <si>
    <t>希望者のみ事前相談</t>
    <rPh sb="0" eb="3">
      <t>キボウシャ</t>
    </rPh>
    <rPh sb="5" eb="7">
      <t>ジゼン</t>
    </rPh>
    <rPh sb="7" eb="9">
      <t>ソウダン</t>
    </rPh>
    <phoneticPr fontId="5"/>
  </si>
  <si>
    <t>対象疾患確認、必要書類の説明</t>
    <rPh sb="0" eb="2">
      <t>タイショウ</t>
    </rPh>
    <rPh sb="2" eb="4">
      <t>シッカン</t>
    </rPh>
    <rPh sb="4" eb="6">
      <t>カクニン</t>
    </rPh>
    <rPh sb="7" eb="9">
      <t>ヒツヨウ</t>
    </rPh>
    <rPh sb="9" eb="11">
      <t>ショルイ</t>
    </rPh>
    <rPh sb="12" eb="14">
      <t>セツメイ</t>
    </rPh>
    <phoneticPr fontId="5"/>
  </si>
  <si>
    <t>随時</t>
    <rPh sb="0" eb="2">
      <t>ズイジ</t>
    </rPh>
    <phoneticPr fontId="5"/>
  </si>
  <si>
    <t>申請受付</t>
    <rPh sb="0" eb="2">
      <t>シンセイ</t>
    </rPh>
    <rPh sb="2" eb="4">
      <t>ウケツケ</t>
    </rPh>
    <phoneticPr fontId="5"/>
  </si>
  <si>
    <t>申請書類の確認
（軽高、郵送件数別シート）</t>
    <rPh sb="0" eb="2">
      <t>シンセイ</t>
    </rPh>
    <rPh sb="2" eb="4">
      <t>ショルイ</t>
    </rPh>
    <rPh sb="5" eb="7">
      <t>カクニン</t>
    </rPh>
    <rPh sb="9" eb="10">
      <t>ケイ</t>
    </rPh>
    <rPh sb="10" eb="11">
      <t>コウ</t>
    </rPh>
    <rPh sb="12" eb="14">
      <t>ユウソウ</t>
    </rPh>
    <rPh sb="14" eb="16">
      <t>ケンスウ</t>
    </rPh>
    <rPh sb="16" eb="17">
      <t>ベツ</t>
    </rPh>
    <phoneticPr fontId="5"/>
  </si>
  <si>
    <t>受付控え発行</t>
    <rPh sb="0" eb="2">
      <t>ウケツケ</t>
    </rPh>
    <rPh sb="2" eb="3">
      <t>ヒカ</t>
    </rPh>
    <rPh sb="4" eb="6">
      <t>ハッコウ</t>
    </rPh>
    <phoneticPr fontId="5"/>
  </si>
  <si>
    <t>預かり書類の控えを申請者に渡す</t>
    <rPh sb="0" eb="1">
      <t>アズ</t>
    </rPh>
    <rPh sb="3" eb="5">
      <t>ショルイ</t>
    </rPh>
    <rPh sb="6" eb="7">
      <t>ヒカ</t>
    </rPh>
    <rPh sb="9" eb="12">
      <t>シンセイシャ</t>
    </rPh>
    <rPh sb="13" eb="14">
      <t>ワタ</t>
    </rPh>
    <phoneticPr fontId="5"/>
  </si>
  <si>
    <t>申請後の制度説明</t>
    <rPh sb="0" eb="3">
      <t>シンセイゴ</t>
    </rPh>
    <rPh sb="4" eb="6">
      <t>セイド</t>
    </rPh>
    <rPh sb="6" eb="8">
      <t>セツメイ</t>
    </rPh>
    <phoneticPr fontId="5"/>
  </si>
  <si>
    <t>事務の流れを説明</t>
    <rPh sb="0" eb="2">
      <t>ジム</t>
    </rPh>
    <rPh sb="3" eb="4">
      <t>ナガ</t>
    </rPh>
    <rPh sb="6" eb="8">
      <t>セツメイ</t>
    </rPh>
    <phoneticPr fontId="5"/>
  </si>
  <si>
    <t>保健所台帳入力</t>
    <rPh sb="0" eb="3">
      <t>ホケンショ</t>
    </rPh>
    <rPh sb="3" eb="5">
      <t>ダイチョウ</t>
    </rPh>
    <rPh sb="5" eb="7">
      <t>ニュウリョク</t>
    </rPh>
    <phoneticPr fontId="5"/>
  </si>
  <si>
    <t>申請に基づく内容を保健所独自の台帳に入力</t>
    <rPh sb="0" eb="2">
      <t>シンセイ</t>
    </rPh>
    <rPh sb="3" eb="4">
      <t>モト</t>
    </rPh>
    <rPh sb="6" eb="8">
      <t>ナイヨウ</t>
    </rPh>
    <rPh sb="9" eb="12">
      <t>ホケンショ</t>
    </rPh>
    <rPh sb="12" eb="14">
      <t>ドクジ</t>
    </rPh>
    <rPh sb="15" eb="17">
      <t>ダイチョウ</t>
    </rPh>
    <rPh sb="18" eb="20">
      <t>ニュウリョク</t>
    </rPh>
    <phoneticPr fontId="5"/>
  </si>
  <si>
    <t>進達準備</t>
    <rPh sb="0" eb="2">
      <t>シンタツ</t>
    </rPh>
    <rPh sb="2" eb="4">
      <t>ジュンビ</t>
    </rPh>
    <phoneticPr fontId="5"/>
  </si>
  <si>
    <t>保健所台帳と申請書類の読み合わせ</t>
    <rPh sb="0" eb="3">
      <t>ホケンショ</t>
    </rPh>
    <rPh sb="3" eb="5">
      <t>ダイチョウ</t>
    </rPh>
    <rPh sb="6" eb="8">
      <t>シンセイ</t>
    </rPh>
    <rPh sb="8" eb="10">
      <t>ショルイ</t>
    </rPh>
    <rPh sb="11" eb="12">
      <t>ヨ</t>
    </rPh>
    <rPh sb="13" eb="14">
      <t>ア</t>
    </rPh>
    <phoneticPr fontId="5"/>
  </si>
  <si>
    <t>進達文起案</t>
    <rPh sb="0" eb="2">
      <t>シンタツ</t>
    </rPh>
    <rPh sb="2" eb="3">
      <t>ブン</t>
    </rPh>
    <rPh sb="3" eb="5">
      <t>キアン</t>
    </rPh>
    <phoneticPr fontId="5"/>
  </si>
  <si>
    <t>進達文決裁</t>
    <rPh sb="0" eb="2">
      <t>シンタツ</t>
    </rPh>
    <rPh sb="2" eb="3">
      <t>ブン</t>
    </rPh>
    <rPh sb="3" eb="5">
      <t>ケッサイ</t>
    </rPh>
    <phoneticPr fontId="5"/>
  </si>
  <si>
    <t>申請書類梱包</t>
    <rPh sb="0" eb="2">
      <t>シンセイ</t>
    </rPh>
    <rPh sb="2" eb="4">
      <t>ショルイ</t>
    </rPh>
    <rPh sb="4" eb="6">
      <t>コンポウ</t>
    </rPh>
    <phoneticPr fontId="5"/>
  </si>
  <si>
    <t>●</t>
  </si>
  <si>
    <t>必要書類の説明</t>
    <rPh sb="0" eb="2">
      <t>ヒツヨウ</t>
    </rPh>
    <rPh sb="2" eb="4">
      <t>ショルイ</t>
    </rPh>
    <rPh sb="5" eb="7">
      <t>セツメイ</t>
    </rPh>
    <phoneticPr fontId="5"/>
  </si>
  <si>
    <t>申請書類の確認
（郵送件数別シート）</t>
    <rPh sb="0" eb="2">
      <t>シンセイ</t>
    </rPh>
    <rPh sb="2" eb="4">
      <t>ショルイ</t>
    </rPh>
    <rPh sb="5" eb="7">
      <t>カクニン</t>
    </rPh>
    <rPh sb="9" eb="11">
      <t>ユウソウ</t>
    </rPh>
    <rPh sb="11" eb="13">
      <t>ケンスウ</t>
    </rPh>
    <rPh sb="13" eb="14">
      <t>ベツ</t>
    </rPh>
    <phoneticPr fontId="5"/>
  </si>
  <si>
    <t>第1、第3月曜〆切</t>
    <rPh sb="0" eb="1">
      <t>ダイ</t>
    </rPh>
    <rPh sb="3" eb="4">
      <t>ダイ</t>
    </rPh>
    <rPh sb="5" eb="7">
      <t>ゲツヨウ</t>
    </rPh>
    <rPh sb="7" eb="9">
      <t>シメキリ</t>
    </rPh>
    <phoneticPr fontId="5"/>
  </si>
  <si>
    <t>エクセル</t>
    <phoneticPr fontId="5"/>
  </si>
  <si>
    <t>No.001の指定難病申請の他に保険等を変更するための申請手続き</t>
    <rPh sb="7" eb="9">
      <t>シテイ</t>
    </rPh>
    <rPh sb="9" eb="11">
      <t>ナンビョウ</t>
    </rPh>
    <rPh sb="11" eb="13">
      <t>シンセイ</t>
    </rPh>
    <rPh sb="14" eb="15">
      <t>ホカ</t>
    </rPh>
    <rPh sb="16" eb="18">
      <t>ホケン</t>
    </rPh>
    <rPh sb="18" eb="19">
      <t>トウ</t>
    </rPh>
    <rPh sb="20" eb="22">
      <t>ヘンコウ</t>
    </rPh>
    <rPh sb="27" eb="29">
      <t>シンセイ</t>
    </rPh>
    <rPh sb="29" eb="31">
      <t>テツヅ</t>
    </rPh>
    <phoneticPr fontId="5"/>
  </si>
  <si>
    <t>エクセル</t>
    <phoneticPr fontId="5"/>
  </si>
  <si>
    <t>転入申請</t>
    <rPh sb="0" eb="2">
      <t>テンニュウ</t>
    </rPh>
    <rPh sb="2" eb="4">
      <t>シンセイ</t>
    </rPh>
    <phoneticPr fontId="5"/>
  </si>
  <si>
    <t>転帰届</t>
    <rPh sb="0" eb="2">
      <t>テンキ</t>
    </rPh>
    <rPh sb="2" eb="3">
      <t>トド</t>
    </rPh>
    <phoneticPr fontId="5"/>
  </si>
  <si>
    <t>死亡、転出時の変更手続き</t>
    <rPh sb="0" eb="2">
      <t>シボウ</t>
    </rPh>
    <rPh sb="3" eb="5">
      <t>テンシュツ</t>
    </rPh>
    <rPh sb="5" eb="6">
      <t>トキ</t>
    </rPh>
    <rPh sb="7" eb="9">
      <t>ヘンコウ</t>
    </rPh>
    <rPh sb="9" eb="11">
      <t>テツヅ</t>
    </rPh>
    <phoneticPr fontId="5"/>
  </si>
  <si>
    <t>申請書類の確認</t>
    <rPh sb="0" eb="2">
      <t>シンセイ</t>
    </rPh>
    <rPh sb="2" eb="4">
      <t>ショルイ</t>
    </rPh>
    <rPh sb="5" eb="7">
      <t>カクニン</t>
    </rPh>
    <phoneticPr fontId="5"/>
  </si>
  <si>
    <t>受給者証を紛失や破損等で再発行時の手続き</t>
    <rPh sb="0" eb="3">
      <t>ジュキュウシャ</t>
    </rPh>
    <rPh sb="3" eb="4">
      <t>ショウ</t>
    </rPh>
    <rPh sb="5" eb="7">
      <t>フンシツ</t>
    </rPh>
    <rPh sb="8" eb="10">
      <t>ハソン</t>
    </rPh>
    <rPh sb="10" eb="11">
      <t>トウ</t>
    </rPh>
    <rPh sb="12" eb="15">
      <t>サイハッコウ</t>
    </rPh>
    <rPh sb="15" eb="16">
      <t>ジ</t>
    </rPh>
    <rPh sb="17" eb="19">
      <t>テツヅ</t>
    </rPh>
    <phoneticPr fontId="5"/>
  </si>
  <si>
    <t>003</t>
    <phoneticPr fontId="8"/>
  </si>
  <si>
    <t>保険者照会</t>
    <rPh sb="0" eb="3">
      <t>ホケンシャ</t>
    </rPh>
    <rPh sb="3" eb="5">
      <t>ショウカイ</t>
    </rPh>
    <phoneticPr fontId="5"/>
  </si>
  <si>
    <t>償還払い台帳入力</t>
    <rPh sb="0" eb="2">
      <t>ショウカン</t>
    </rPh>
    <rPh sb="2" eb="3">
      <t>バラ</t>
    </rPh>
    <rPh sb="4" eb="6">
      <t>ダイチョウ</t>
    </rPh>
    <rPh sb="6" eb="8">
      <t>ニュウリョク</t>
    </rPh>
    <phoneticPr fontId="5"/>
  </si>
  <si>
    <t>随時</t>
    <rPh sb="0" eb="2">
      <t>ズイジ</t>
    </rPh>
    <phoneticPr fontId="5"/>
  </si>
  <si>
    <t>申請後の説明</t>
    <rPh sb="0" eb="3">
      <t>シンセイゴ</t>
    </rPh>
    <rPh sb="4" eb="6">
      <t>セツメイ</t>
    </rPh>
    <phoneticPr fontId="5"/>
  </si>
  <si>
    <t>払戻金の振り込みまでの流れを説明</t>
    <rPh sb="0" eb="3">
      <t>ハライモドシキン</t>
    </rPh>
    <rPh sb="4" eb="5">
      <t>フ</t>
    </rPh>
    <rPh sb="6" eb="7">
      <t>コ</t>
    </rPh>
    <rPh sb="11" eb="12">
      <t>ナガ</t>
    </rPh>
    <rPh sb="14" eb="16">
      <t>セツメイ</t>
    </rPh>
    <phoneticPr fontId="5"/>
  </si>
  <si>
    <t>受付時</t>
    <rPh sb="0" eb="2">
      <t>ウケツケ</t>
    </rPh>
    <rPh sb="2" eb="3">
      <t>ジ</t>
    </rPh>
    <phoneticPr fontId="5"/>
  </si>
  <si>
    <t>保険者別受付台帳入力</t>
    <rPh sb="0" eb="3">
      <t>ホケンシャ</t>
    </rPh>
    <rPh sb="3" eb="4">
      <t>ベツ</t>
    </rPh>
    <rPh sb="4" eb="6">
      <t>ウケツケ</t>
    </rPh>
    <rPh sb="6" eb="8">
      <t>ダイチョウ</t>
    </rPh>
    <rPh sb="8" eb="10">
      <t>ニュウリョク</t>
    </rPh>
    <phoneticPr fontId="5"/>
  </si>
  <si>
    <t>高額療養費、付加金、福祉医療制度等照会</t>
    <rPh sb="0" eb="2">
      <t>コウガク</t>
    </rPh>
    <rPh sb="2" eb="5">
      <t>リョウヨウヒ</t>
    </rPh>
    <rPh sb="6" eb="9">
      <t>フカキン</t>
    </rPh>
    <rPh sb="10" eb="12">
      <t>フクシ</t>
    </rPh>
    <rPh sb="12" eb="14">
      <t>イリョウ</t>
    </rPh>
    <rPh sb="14" eb="16">
      <t>セイド</t>
    </rPh>
    <rPh sb="16" eb="17">
      <t>トウ</t>
    </rPh>
    <rPh sb="17" eb="19">
      <t>ショウカイ</t>
    </rPh>
    <phoneticPr fontId="5"/>
  </si>
  <si>
    <t>月1回
17日頃</t>
    <rPh sb="0" eb="1">
      <t>ツキ</t>
    </rPh>
    <rPh sb="2" eb="3">
      <t>カイ</t>
    </rPh>
    <rPh sb="6" eb="7">
      <t>ヒ</t>
    </rPh>
    <rPh sb="7" eb="8">
      <t>コロ</t>
    </rPh>
    <phoneticPr fontId="5"/>
  </si>
  <si>
    <t>個別、各月毎、進達用データ入力</t>
    <rPh sb="0" eb="2">
      <t>コベツ</t>
    </rPh>
    <rPh sb="3" eb="5">
      <t>カクツキ</t>
    </rPh>
    <rPh sb="5" eb="6">
      <t>ゴト</t>
    </rPh>
    <rPh sb="7" eb="9">
      <t>シンタツ</t>
    </rPh>
    <rPh sb="9" eb="10">
      <t>ヨウ</t>
    </rPh>
    <rPh sb="13" eb="15">
      <t>ニュウリョク</t>
    </rPh>
    <phoneticPr fontId="5"/>
  </si>
  <si>
    <t>データ送信</t>
    <rPh sb="3" eb="5">
      <t>ソウシン</t>
    </rPh>
    <phoneticPr fontId="5"/>
  </si>
  <si>
    <t>県庁担当者宛データを送信する</t>
    <rPh sb="0" eb="2">
      <t>ケンチョウ</t>
    </rPh>
    <rPh sb="2" eb="5">
      <t>タントウシャ</t>
    </rPh>
    <rPh sb="5" eb="6">
      <t>アテ</t>
    </rPh>
    <rPh sb="10" eb="12">
      <t>ソウシン</t>
    </rPh>
    <phoneticPr fontId="5"/>
  </si>
  <si>
    <t>004</t>
    <phoneticPr fontId="8"/>
  </si>
  <si>
    <t>医療受給者証は有効期間があり、申請時からの直近の9月30日までとなっている。毎年更新申請が必要。</t>
    <rPh sb="0" eb="2">
      <t>イリョウ</t>
    </rPh>
    <rPh sb="2" eb="6">
      <t>ジュキュウシャショウ</t>
    </rPh>
    <rPh sb="7" eb="9">
      <t>ユウコウ</t>
    </rPh>
    <rPh sb="9" eb="11">
      <t>キカン</t>
    </rPh>
    <rPh sb="15" eb="18">
      <t>シンセイジ</t>
    </rPh>
    <rPh sb="21" eb="23">
      <t>チョッキン</t>
    </rPh>
    <rPh sb="25" eb="26">
      <t>ガツ</t>
    </rPh>
    <rPh sb="28" eb="29">
      <t>ヒ</t>
    </rPh>
    <rPh sb="38" eb="40">
      <t>マイトシ</t>
    </rPh>
    <rPh sb="40" eb="42">
      <t>コウシン</t>
    </rPh>
    <rPh sb="42" eb="44">
      <t>シンセイ</t>
    </rPh>
    <rPh sb="45" eb="47">
      <t>ヒツヨウ</t>
    </rPh>
    <phoneticPr fontId="5"/>
  </si>
  <si>
    <t>更新申請案内準備</t>
    <rPh sb="0" eb="2">
      <t>コウシン</t>
    </rPh>
    <rPh sb="2" eb="4">
      <t>シンセイ</t>
    </rPh>
    <rPh sb="4" eb="6">
      <t>アンナイ</t>
    </rPh>
    <rPh sb="6" eb="8">
      <t>ジュンビ</t>
    </rPh>
    <phoneticPr fontId="5"/>
  </si>
  <si>
    <t>更新者名簿の整理</t>
    <rPh sb="0" eb="3">
      <t>コウシンシャ</t>
    </rPh>
    <rPh sb="3" eb="5">
      <t>メイボ</t>
    </rPh>
    <rPh sb="6" eb="8">
      <t>セイリ</t>
    </rPh>
    <phoneticPr fontId="5"/>
  </si>
  <si>
    <t>更新窓口対応</t>
    <rPh sb="0" eb="2">
      <t>コウシン</t>
    </rPh>
    <rPh sb="2" eb="4">
      <t>マドグチ</t>
    </rPh>
    <rPh sb="4" eb="6">
      <t>タイオウ</t>
    </rPh>
    <phoneticPr fontId="5"/>
  </si>
  <si>
    <t>更新書類の不備チェック、内容変更があれば申請追加、更新台帳に記入</t>
    <rPh sb="0" eb="2">
      <t>コウシン</t>
    </rPh>
    <rPh sb="2" eb="4">
      <t>ショルイ</t>
    </rPh>
    <rPh sb="5" eb="7">
      <t>フビ</t>
    </rPh>
    <rPh sb="12" eb="14">
      <t>ナイヨウ</t>
    </rPh>
    <rPh sb="14" eb="16">
      <t>ヘンコウ</t>
    </rPh>
    <rPh sb="20" eb="22">
      <t>シンセイ</t>
    </rPh>
    <rPh sb="22" eb="24">
      <t>ツイカ</t>
    </rPh>
    <rPh sb="25" eb="27">
      <t>コウシン</t>
    </rPh>
    <rPh sb="27" eb="29">
      <t>ダイチョウ</t>
    </rPh>
    <rPh sb="30" eb="32">
      <t>キニュウ</t>
    </rPh>
    <phoneticPr fontId="5"/>
  </si>
  <si>
    <t>更新電話対応</t>
    <rPh sb="0" eb="2">
      <t>コウシン</t>
    </rPh>
    <rPh sb="2" eb="4">
      <t>デンワ</t>
    </rPh>
    <rPh sb="4" eb="6">
      <t>タイオウ</t>
    </rPh>
    <phoneticPr fontId="5"/>
  </si>
  <si>
    <t>質問回答、不備連絡（定例は別シート）</t>
    <rPh sb="0" eb="2">
      <t>シツモン</t>
    </rPh>
    <rPh sb="2" eb="4">
      <t>カイトウ</t>
    </rPh>
    <rPh sb="5" eb="7">
      <t>フビ</t>
    </rPh>
    <rPh sb="7" eb="9">
      <t>レンラク</t>
    </rPh>
    <rPh sb="10" eb="12">
      <t>テイレイ</t>
    </rPh>
    <rPh sb="13" eb="14">
      <t>ベツ</t>
    </rPh>
    <phoneticPr fontId="5"/>
  </si>
  <si>
    <t>シート６</t>
    <phoneticPr fontId="5"/>
  </si>
  <si>
    <t>郵送処理</t>
    <rPh sb="0" eb="2">
      <t>ユウソウ</t>
    </rPh>
    <rPh sb="2" eb="4">
      <t>ショリ</t>
    </rPh>
    <phoneticPr fontId="5"/>
  </si>
  <si>
    <t>郵便申請の内容確認、不備チェック（定例は別シート）</t>
    <rPh sb="0" eb="2">
      <t>ユウビン</t>
    </rPh>
    <rPh sb="2" eb="4">
      <t>シンセイ</t>
    </rPh>
    <rPh sb="5" eb="7">
      <t>ナイヨウ</t>
    </rPh>
    <rPh sb="7" eb="9">
      <t>カクニン</t>
    </rPh>
    <rPh sb="10" eb="12">
      <t>フビ</t>
    </rPh>
    <rPh sb="17" eb="19">
      <t>テイレイ</t>
    </rPh>
    <rPh sb="20" eb="21">
      <t>ベツ</t>
    </rPh>
    <phoneticPr fontId="5"/>
  </si>
  <si>
    <t>シート７</t>
    <phoneticPr fontId="5"/>
  </si>
  <si>
    <t>申請書類の確認</t>
    <rPh sb="0" eb="2">
      <t>シンセイ</t>
    </rPh>
    <rPh sb="2" eb="4">
      <t>ショルイ</t>
    </rPh>
    <rPh sb="5" eb="7">
      <t>カクニン</t>
    </rPh>
    <phoneticPr fontId="5"/>
  </si>
  <si>
    <t>エクセル</t>
    <phoneticPr fontId="5"/>
  </si>
  <si>
    <t>エクセル</t>
    <phoneticPr fontId="5"/>
  </si>
  <si>
    <t>内容を再確認（ダブルチェック、高田出張所含、進達準備）</t>
    <rPh sb="0" eb="2">
      <t>ナイヨウ</t>
    </rPh>
    <rPh sb="3" eb="6">
      <t>サイカクニン</t>
    </rPh>
    <rPh sb="15" eb="17">
      <t>タカダ</t>
    </rPh>
    <rPh sb="17" eb="19">
      <t>シュッチョウ</t>
    </rPh>
    <rPh sb="19" eb="20">
      <t>ショ</t>
    </rPh>
    <rPh sb="20" eb="21">
      <t>フク</t>
    </rPh>
    <rPh sb="22" eb="24">
      <t>シンタツ</t>
    </rPh>
    <rPh sb="24" eb="26">
      <t>ジュンビ</t>
    </rPh>
    <phoneticPr fontId="5"/>
  </si>
  <si>
    <t>新規申請、変更申請等受給者証に関することについての相談</t>
    <rPh sb="0" eb="2">
      <t>シンキ</t>
    </rPh>
    <rPh sb="2" eb="4">
      <t>シンセイ</t>
    </rPh>
    <rPh sb="5" eb="7">
      <t>ヘンコウ</t>
    </rPh>
    <rPh sb="7" eb="9">
      <t>シンセイ</t>
    </rPh>
    <rPh sb="9" eb="10">
      <t>トウ</t>
    </rPh>
    <rPh sb="10" eb="14">
      <t>ジュキュウシャショウ</t>
    </rPh>
    <rPh sb="15" eb="16">
      <t>カン</t>
    </rPh>
    <rPh sb="25" eb="27">
      <t>ソウダン</t>
    </rPh>
    <phoneticPr fontId="5"/>
  </si>
  <si>
    <t>005</t>
    <phoneticPr fontId="8"/>
  </si>
  <si>
    <t>収受印押印</t>
    <rPh sb="0" eb="2">
      <t>シュウジュ</t>
    </rPh>
    <rPh sb="2" eb="3">
      <t>イン</t>
    </rPh>
    <rPh sb="3" eb="5">
      <t>オウイン</t>
    </rPh>
    <phoneticPr fontId="5"/>
  </si>
  <si>
    <t>封書開け</t>
    <rPh sb="0" eb="2">
      <t>フウショ</t>
    </rPh>
    <rPh sb="2" eb="3">
      <t>ア</t>
    </rPh>
    <phoneticPr fontId="5"/>
  </si>
  <si>
    <t>内容確認、仕分け</t>
    <rPh sb="0" eb="2">
      <t>ナイヨウ</t>
    </rPh>
    <rPh sb="2" eb="4">
      <t>カクニン</t>
    </rPh>
    <rPh sb="5" eb="7">
      <t>シワ</t>
    </rPh>
    <phoneticPr fontId="5"/>
  </si>
  <si>
    <t>不備書類追加</t>
    <rPh sb="0" eb="2">
      <t>フビ</t>
    </rPh>
    <rPh sb="2" eb="4">
      <t>ショルイ</t>
    </rPh>
    <rPh sb="4" eb="6">
      <t>ツイカ</t>
    </rPh>
    <phoneticPr fontId="5"/>
  </si>
  <si>
    <t>不備書類と合わせる</t>
    <rPh sb="0" eb="2">
      <t>フビ</t>
    </rPh>
    <rPh sb="2" eb="4">
      <t>ショルイ</t>
    </rPh>
    <rPh sb="5" eb="6">
      <t>ア</t>
    </rPh>
    <phoneticPr fontId="5"/>
  </si>
  <si>
    <t>申請書関係</t>
    <rPh sb="0" eb="3">
      <t>シンセイショ</t>
    </rPh>
    <rPh sb="3" eb="5">
      <t>カンケイ</t>
    </rPh>
    <phoneticPr fontId="5"/>
  </si>
  <si>
    <t>書類の確認（不備があれば連絡）</t>
    <rPh sb="0" eb="2">
      <t>ショルイ</t>
    </rPh>
    <rPh sb="3" eb="5">
      <t>カクニン</t>
    </rPh>
    <rPh sb="6" eb="8">
      <t>フビ</t>
    </rPh>
    <rPh sb="12" eb="14">
      <t>レンラク</t>
    </rPh>
    <phoneticPr fontId="5"/>
  </si>
  <si>
    <t>封書に押印する（更新別シート）</t>
    <rPh sb="0" eb="2">
      <t>フウショ</t>
    </rPh>
    <rPh sb="3" eb="5">
      <t>オウイン</t>
    </rPh>
    <rPh sb="8" eb="10">
      <t>コウシン</t>
    </rPh>
    <rPh sb="10" eb="11">
      <t>ベツ</t>
    </rPh>
    <phoneticPr fontId="5"/>
  </si>
  <si>
    <t>シート4</t>
    <phoneticPr fontId="5"/>
  </si>
  <si>
    <t>受給者証に関すること、償還払い等の郵便の整理</t>
    <rPh sb="0" eb="4">
      <t>ジュキュウシャショウ</t>
    </rPh>
    <rPh sb="5" eb="6">
      <t>カン</t>
    </rPh>
    <rPh sb="11" eb="13">
      <t>ショウカン</t>
    </rPh>
    <rPh sb="13" eb="14">
      <t>バラ</t>
    </rPh>
    <rPh sb="15" eb="16">
      <t>トウ</t>
    </rPh>
    <rPh sb="17" eb="19">
      <t>ユウビン</t>
    </rPh>
    <rPh sb="20" eb="22">
      <t>セイリ</t>
    </rPh>
    <phoneticPr fontId="5"/>
  </si>
  <si>
    <t>内容により担当に配布</t>
    <rPh sb="0" eb="2">
      <t>ナイヨウ</t>
    </rPh>
    <rPh sb="5" eb="7">
      <t>タントウ</t>
    </rPh>
    <rPh sb="8" eb="10">
      <t>ハイフ</t>
    </rPh>
    <phoneticPr fontId="5"/>
  </si>
  <si>
    <t>006</t>
    <phoneticPr fontId="8"/>
  </si>
  <si>
    <t>007</t>
    <phoneticPr fontId="8"/>
  </si>
  <si>
    <t>011</t>
    <phoneticPr fontId="8"/>
  </si>
  <si>
    <t>004</t>
  </si>
  <si>
    <t>006</t>
  </si>
  <si>
    <t>010</t>
  </si>
  <si>
    <t>012</t>
  </si>
  <si>
    <t>随時
シート7,13</t>
    <rPh sb="0" eb="2">
      <t>ズイジ</t>
    </rPh>
    <phoneticPr fontId="5"/>
  </si>
  <si>
    <t>随時
シート13</t>
    <rPh sb="0" eb="2">
      <t>ズイジ</t>
    </rPh>
    <phoneticPr fontId="5"/>
  </si>
  <si>
    <t>002</t>
    <phoneticPr fontId="8"/>
  </si>
  <si>
    <t>１０日、月末〆切</t>
    <rPh sb="2" eb="3">
      <t>ヒ</t>
    </rPh>
    <rPh sb="4" eb="6">
      <t>ゲツマツ</t>
    </rPh>
    <rPh sb="6" eb="8">
      <t>シメキリ</t>
    </rPh>
    <phoneticPr fontId="5"/>
  </si>
  <si>
    <t>電話照会</t>
    <rPh sb="0" eb="2">
      <t>デンワ</t>
    </rPh>
    <rPh sb="2" eb="4">
      <t>ショウカイ</t>
    </rPh>
    <phoneticPr fontId="5"/>
  </si>
  <si>
    <t>関係機関への問合せ</t>
    <rPh sb="0" eb="2">
      <t>カンケイ</t>
    </rPh>
    <rPh sb="2" eb="4">
      <t>キカン</t>
    </rPh>
    <rPh sb="6" eb="8">
      <t>トイアワ</t>
    </rPh>
    <phoneticPr fontId="5"/>
  </si>
  <si>
    <t>随時</t>
    <rPh sb="0" eb="2">
      <t>ズイジ</t>
    </rPh>
    <phoneticPr fontId="5"/>
  </si>
  <si>
    <t>別添１－１　指定難病医療費助成等受付業務（４月~３月）委託業務フロー表［分類一覧／総括表］</t>
    <rPh sb="0" eb="2">
      <t>ベッテン</t>
    </rPh>
    <rPh sb="6" eb="8">
      <t>シテイ</t>
    </rPh>
    <rPh sb="8" eb="10">
      <t>ナンビョウ</t>
    </rPh>
    <rPh sb="10" eb="13">
      <t>イリョウヒ</t>
    </rPh>
    <rPh sb="13" eb="15">
      <t>ジョセイ</t>
    </rPh>
    <rPh sb="15" eb="16">
      <t>トウ</t>
    </rPh>
    <rPh sb="16" eb="18">
      <t>ウケツケ</t>
    </rPh>
    <rPh sb="18" eb="20">
      <t>ギョウム</t>
    </rPh>
    <rPh sb="22" eb="23">
      <t>ツキ</t>
    </rPh>
    <rPh sb="25" eb="26">
      <t>ツキ</t>
    </rPh>
    <rPh sb="27" eb="29">
      <t>イタク</t>
    </rPh>
    <rPh sb="29" eb="31">
      <t>ギョウム</t>
    </rPh>
    <rPh sb="34" eb="35">
      <t>ヒョウ</t>
    </rPh>
    <rPh sb="36" eb="38">
      <t>ブンルイ</t>
    </rPh>
    <rPh sb="38" eb="40">
      <t>イチラン</t>
    </rPh>
    <rPh sb="41" eb="44">
      <t>ソウカツヒョウ</t>
    </rPh>
    <phoneticPr fontId="5"/>
  </si>
  <si>
    <t>郡山保健所管内に転入した時の変更手続き</t>
    <rPh sb="0" eb="2">
      <t>コオリヤマ</t>
    </rPh>
    <rPh sb="2" eb="5">
      <t>ホケンショ</t>
    </rPh>
    <rPh sb="5" eb="7">
      <t>カンナイ</t>
    </rPh>
    <rPh sb="8" eb="10">
      <t>テンニュウ</t>
    </rPh>
    <rPh sb="12" eb="13">
      <t>トキ</t>
    </rPh>
    <rPh sb="14" eb="16">
      <t>ヘンコウ</t>
    </rPh>
    <rPh sb="16" eb="18">
      <t>テツヅ</t>
    </rPh>
    <phoneticPr fontId="5"/>
  </si>
  <si>
    <t>「難病の患者に対する医療等に関する法律」（以下難病法）第5条により、難病のうち、①患者数が一定の人数に達しないこと（人口のおおむね0.1%程度）②客観的な診断基準が確立していることの要件を満たすものを「指定難病」と定義し、医療費助成の対象としている。（Ｒ３．２月現在３３３疾患）</t>
    <rPh sb="1" eb="3">
      <t>ナンビョウ</t>
    </rPh>
    <rPh sb="4" eb="6">
      <t>カンジャ</t>
    </rPh>
    <rPh sb="7" eb="8">
      <t>タイ</t>
    </rPh>
    <rPh sb="10" eb="12">
      <t>イリョウ</t>
    </rPh>
    <rPh sb="12" eb="13">
      <t>トウ</t>
    </rPh>
    <rPh sb="14" eb="15">
      <t>カン</t>
    </rPh>
    <rPh sb="17" eb="19">
      <t>ホウリツ</t>
    </rPh>
    <rPh sb="21" eb="23">
      <t>イカ</t>
    </rPh>
    <rPh sb="23" eb="25">
      <t>ナンビョウ</t>
    </rPh>
    <rPh sb="25" eb="26">
      <t>ホウ</t>
    </rPh>
    <rPh sb="27" eb="28">
      <t>ダイ</t>
    </rPh>
    <rPh sb="29" eb="30">
      <t>ジョウ</t>
    </rPh>
    <rPh sb="34" eb="36">
      <t>ナンビョウ</t>
    </rPh>
    <rPh sb="41" eb="44">
      <t>カンジャスウ</t>
    </rPh>
    <rPh sb="45" eb="47">
      <t>イッテイ</t>
    </rPh>
    <rPh sb="48" eb="50">
      <t>ニンズウ</t>
    </rPh>
    <rPh sb="51" eb="52">
      <t>タッ</t>
    </rPh>
    <rPh sb="58" eb="60">
      <t>ジンコウ</t>
    </rPh>
    <rPh sb="69" eb="71">
      <t>テイド</t>
    </rPh>
    <rPh sb="73" eb="76">
      <t>キャッカンテキ</t>
    </rPh>
    <rPh sb="77" eb="79">
      <t>シンダン</t>
    </rPh>
    <rPh sb="79" eb="81">
      <t>キジュン</t>
    </rPh>
    <rPh sb="82" eb="84">
      <t>カクリツ</t>
    </rPh>
    <rPh sb="91" eb="93">
      <t>ヨウケン</t>
    </rPh>
    <rPh sb="94" eb="95">
      <t>ミ</t>
    </rPh>
    <rPh sb="101" eb="103">
      <t>シテイ</t>
    </rPh>
    <rPh sb="103" eb="105">
      <t>ナンビョウ</t>
    </rPh>
    <rPh sb="107" eb="109">
      <t>テイギ</t>
    </rPh>
    <rPh sb="111" eb="114">
      <t>イリョウヒ</t>
    </rPh>
    <rPh sb="114" eb="116">
      <t>ジョセイ</t>
    </rPh>
    <rPh sb="117" eb="119">
      <t>タイショウ</t>
    </rPh>
    <rPh sb="130" eb="131">
      <t>ガツ</t>
    </rPh>
    <rPh sb="131" eb="133">
      <t>ゲンザイ</t>
    </rPh>
    <rPh sb="136" eb="138">
      <t>シッカン</t>
    </rPh>
    <phoneticPr fontId="5"/>
  </si>
  <si>
    <t>指定難病であるが重症度基準を満たさない場合、月の医療費が高額であれば（医療費総額33,330円を超える月が12か月以内で3か月分必要）「軽症高額」として申請</t>
    <rPh sb="0" eb="2">
      <t>シテイ</t>
    </rPh>
    <rPh sb="2" eb="4">
      <t>ナンビョウ</t>
    </rPh>
    <rPh sb="8" eb="11">
      <t>ジュウショウド</t>
    </rPh>
    <rPh sb="11" eb="13">
      <t>キジュン</t>
    </rPh>
    <rPh sb="14" eb="15">
      <t>ミ</t>
    </rPh>
    <rPh sb="19" eb="21">
      <t>バアイ</t>
    </rPh>
    <rPh sb="22" eb="23">
      <t>ツキ</t>
    </rPh>
    <rPh sb="24" eb="27">
      <t>イリョウヒ</t>
    </rPh>
    <rPh sb="28" eb="30">
      <t>コウガク</t>
    </rPh>
    <rPh sb="35" eb="38">
      <t>イリョウヒ</t>
    </rPh>
    <rPh sb="38" eb="40">
      <t>ソウガク</t>
    </rPh>
    <rPh sb="46" eb="47">
      <t>エン</t>
    </rPh>
    <rPh sb="48" eb="49">
      <t>コ</t>
    </rPh>
    <rPh sb="51" eb="52">
      <t>ツキ</t>
    </rPh>
    <rPh sb="56" eb="57">
      <t>ツキ</t>
    </rPh>
    <rPh sb="57" eb="59">
      <t>イナイ</t>
    </rPh>
    <rPh sb="62" eb="63">
      <t>ゲツ</t>
    </rPh>
    <rPh sb="63" eb="64">
      <t>ブン</t>
    </rPh>
    <rPh sb="64" eb="66">
      <t>ヒツヨウ</t>
    </rPh>
    <rPh sb="68" eb="70">
      <t>ケイショウ</t>
    </rPh>
    <rPh sb="70" eb="72">
      <t>コウガク</t>
    </rPh>
    <rPh sb="76" eb="78">
      <t>シンセイ</t>
    </rPh>
    <phoneticPr fontId="5"/>
  </si>
  <si>
    <t>自己負担上限月額を軽減するため、月の医療費総額50,000円を超える月が12か月以内で6か月分申請（翌月から上限額軽減）</t>
    <rPh sb="0" eb="2">
      <t>ジコ</t>
    </rPh>
    <rPh sb="2" eb="4">
      <t>フタン</t>
    </rPh>
    <rPh sb="4" eb="6">
      <t>ジョウゲン</t>
    </rPh>
    <rPh sb="6" eb="8">
      <t>ゲツガク</t>
    </rPh>
    <rPh sb="9" eb="11">
      <t>ケイゲン</t>
    </rPh>
    <rPh sb="16" eb="17">
      <t>ツキ</t>
    </rPh>
    <rPh sb="18" eb="21">
      <t>イリョウヒ</t>
    </rPh>
    <rPh sb="21" eb="23">
      <t>ソウガク</t>
    </rPh>
    <rPh sb="29" eb="30">
      <t>エン</t>
    </rPh>
    <rPh sb="39" eb="40">
      <t>ツキ</t>
    </rPh>
    <rPh sb="40" eb="42">
      <t>イナイ</t>
    </rPh>
    <rPh sb="45" eb="46">
      <t>ゲツ</t>
    </rPh>
    <rPh sb="46" eb="47">
      <t>ブン</t>
    </rPh>
    <rPh sb="47" eb="49">
      <t>シンセイ</t>
    </rPh>
    <rPh sb="50" eb="52">
      <t>ヨクゲツ</t>
    </rPh>
    <rPh sb="54" eb="57">
      <t>ジョウゲンガク</t>
    </rPh>
    <rPh sb="57" eb="59">
      <t>ケイゲン</t>
    </rPh>
    <phoneticPr fontId="5"/>
  </si>
  <si>
    <t>新たに疾患を追加する場合の手続き</t>
    <rPh sb="0" eb="1">
      <t>アラ</t>
    </rPh>
    <rPh sb="3" eb="5">
      <t>シッカン</t>
    </rPh>
    <rPh sb="6" eb="8">
      <t>ツイカ</t>
    </rPh>
    <rPh sb="10" eb="12">
      <t>バアイ</t>
    </rPh>
    <rPh sb="13" eb="15">
      <t>テツヅ</t>
    </rPh>
    <phoneticPr fontId="5"/>
  </si>
  <si>
    <t>自己負担上限額を超えた医療費を支払っている場合に、その差額を払い戻すための申請</t>
    <phoneticPr fontId="5"/>
  </si>
  <si>
    <t>受給者証発送確認</t>
    <rPh sb="0" eb="3">
      <t>ジュキュウシャ</t>
    </rPh>
    <rPh sb="3" eb="4">
      <t>ショウ</t>
    </rPh>
    <rPh sb="4" eb="6">
      <t>ハッソウ</t>
    </rPh>
    <rPh sb="6" eb="8">
      <t>カクニン</t>
    </rPh>
    <phoneticPr fontId="5"/>
  </si>
  <si>
    <t>県庁より提示されたデータと保健所台帳を突合</t>
    <rPh sb="0" eb="2">
      <t>ケンチョウ</t>
    </rPh>
    <rPh sb="4" eb="6">
      <t>テイジ</t>
    </rPh>
    <rPh sb="13" eb="16">
      <t>ホケンショ</t>
    </rPh>
    <rPh sb="16" eb="18">
      <t>ダイチョウ</t>
    </rPh>
    <rPh sb="19" eb="21">
      <t>トツゴウ</t>
    </rPh>
    <phoneticPr fontId="5"/>
  </si>
  <si>
    <t>002</t>
    <phoneticPr fontId="5"/>
  </si>
  <si>
    <t>003</t>
    <phoneticPr fontId="5"/>
  </si>
  <si>
    <t>005</t>
  </si>
  <si>
    <t>007</t>
  </si>
  <si>
    <t>009</t>
  </si>
  <si>
    <t>011</t>
  </si>
  <si>
    <t>保険変更等名簿に追加、インデックス貼付他</t>
    <rPh sb="0" eb="2">
      <t>ホケン</t>
    </rPh>
    <rPh sb="2" eb="4">
      <t>ヘンコウ</t>
    </rPh>
    <rPh sb="4" eb="5">
      <t>トウ</t>
    </rPh>
    <rPh sb="5" eb="7">
      <t>メイボ</t>
    </rPh>
    <rPh sb="8" eb="10">
      <t>ツイカ</t>
    </rPh>
    <rPh sb="17" eb="19">
      <t>チョウフ</t>
    </rPh>
    <rPh sb="19" eb="20">
      <t>ホカ</t>
    </rPh>
    <phoneticPr fontId="5"/>
  </si>
  <si>
    <t>チラシ印刷他</t>
    <rPh sb="3" eb="5">
      <t>インサツ</t>
    </rPh>
    <rPh sb="5" eb="6">
      <t>ホカ</t>
    </rPh>
    <phoneticPr fontId="5"/>
  </si>
  <si>
    <t>10</t>
    <phoneticPr fontId="5"/>
  </si>
  <si>
    <t>010（令和3年度のみ）</t>
    <rPh sb="4" eb="6">
      <t>レイワ</t>
    </rPh>
    <rPh sb="7" eb="9">
      <t>ネンド</t>
    </rPh>
    <phoneticPr fontId="8"/>
  </si>
  <si>
    <t>医療受給者証は有効期間があり、申請時からの直近の9月30日までとなっている。毎年更新申請が必要。令和3年度については、新型コロナの関係で申請期限を9月30日から12月31日までに延長</t>
    <rPh sb="0" eb="2">
      <t>イリョウ</t>
    </rPh>
    <rPh sb="2" eb="6">
      <t>ジュキュウシャショウ</t>
    </rPh>
    <rPh sb="7" eb="9">
      <t>ユウコウ</t>
    </rPh>
    <rPh sb="9" eb="11">
      <t>キカン</t>
    </rPh>
    <rPh sb="15" eb="18">
      <t>シンセイジ</t>
    </rPh>
    <rPh sb="21" eb="23">
      <t>チョッキン</t>
    </rPh>
    <rPh sb="25" eb="26">
      <t>ガツ</t>
    </rPh>
    <rPh sb="28" eb="29">
      <t>ヒ</t>
    </rPh>
    <rPh sb="38" eb="40">
      <t>マイトシ</t>
    </rPh>
    <rPh sb="40" eb="42">
      <t>コウシン</t>
    </rPh>
    <rPh sb="42" eb="44">
      <t>シンセイ</t>
    </rPh>
    <rPh sb="45" eb="47">
      <t>ヒツヨウ</t>
    </rPh>
    <rPh sb="48" eb="50">
      <t>レイワ</t>
    </rPh>
    <rPh sb="51" eb="53">
      <t>ネンド</t>
    </rPh>
    <rPh sb="59" eb="61">
      <t>シンガタ</t>
    </rPh>
    <rPh sb="65" eb="67">
      <t>カンケイ</t>
    </rPh>
    <rPh sb="68" eb="70">
      <t>シンセイ</t>
    </rPh>
    <rPh sb="70" eb="72">
      <t>キゲン</t>
    </rPh>
    <rPh sb="74" eb="75">
      <t>ガツ</t>
    </rPh>
    <rPh sb="77" eb="78">
      <t>ニチ</t>
    </rPh>
    <rPh sb="82" eb="83">
      <t>ガツ</t>
    </rPh>
    <rPh sb="85" eb="86">
      <t>ニチ</t>
    </rPh>
    <rPh sb="89" eb="91">
      <t>エンチョウ</t>
    </rPh>
    <phoneticPr fontId="5"/>
  </si>
  <si>
    <t>申請書類は職員が全て県庁へ届ける</t>
    <rPh sb="0" eb="2">
      <t>シンセイ</t>
    </rPh>
    <rPh sb="2" eb="4">
      <t>ショルイ</t>
    </rPh>
    <rPh sb="5" eb="7">
      <t>ショクイン</t>
    </rPh>
    <rPh sb="8" eb="9">
      <t>スベ</t>
    </rPh>
    <rPh sb="10" eb="12">
      <t>ケンチョウ</t>
    </rPh>
    <rPh sb="13" eb="14">
      <t>トド</t>
    </rPh>
    <phoneticPr fontId="5"/>
  </si>
  <si>
    <t>申請書類は職員が全て県庁へ届ける</t>
    <rPh sb="0" eb="2">
      <t>シンセイ</t>
    </rPh>
    <rPh sb="2" eb="4">
      <t>ショルイ</t>
    </rPh>
    <rPh sb="5" eb="7">
      <t>ショクイン</t>
    </rPh>
    <rPh sb="6" eb="7">
      <t>スベ</t>
    </rPh>
    <rPh sb="8" eb="10">
      <t>ケンチョウ</t>
    </rPh>
    <rPh sb="11" eb="12">
      <t>トド</t>
    </rPh>
    <phoneticPr fontId="5"/>
  </si>
  <si>
    <t>奈良県実績</t>
    <rPh sb="0" eb="3">
      <t>ナラケン</t>
    </rPh>
    <rPh sb="3" eb="5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</si>
</sst>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&quot;分&quot;"/>
    <numFmt numFmtId="177" formatCode="m/d;@"/>
    <numFmt numFmtId="178" formatCode="0.0&quot;件&quot;"/>
    <numFmt numFmtId="179" formatCode="0&quot;件&quot;"/>
    <numFmt numFmtId="180" formatCode="#.00&quot;h&quot;"/>
    <numFmt numFmtId="181" formatCode="#,##0.0_ &quot;時間&quot;"/>
    <numFmt numFmtId="182" formatCode="#,##0.00_ &quot;時間&quot;"/>
    <numFmt numFmtId="183" formatCode="0.00_ 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color theme="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color theme="3" tint="-0.249977111117893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11"/>
      <color rgb="FFFF0000"/>
      <name val="メイリオ"/>
      <family val="2"/>
      <charset val="128"/>
    </font>
    <font>
      <strike/>
      <sz val="11"/>
      <color rgb="FFFF0000"/>
      <name val="メイリオ"/>
      <family val="3"/>
      <charset val="128"/>
    </font>
    <font>
      <sz val="9"/>
      <color theme="1"/>
      <name val="メイリオ"/>
      <family val="2"/>
      <charset val="128"/>
    </font>
    <font>
      <sz val="8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85D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thin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/>
      <diagonal/>
    </border>
    <border>
      <left style="hair">
        <color theme="0" tint="-0.34998626667073579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19">
    <xf numFmtId="0" fontId="0" fillId="0" borderId="0" xfId="0"/>
    <xf numFmtId="0" fontId="6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176" fontId="17" fillId="0" borderId="39" xfId="0" applyNumberFormat="1" applyFont="1" applyFill="1" applyBorder="1" applyAlignment="1">
      <alignment horizontal="center" vertical="center" wrapText="1"/>
    </xf>
    <xf numFmtId="176" fontId="17" fillId="0" borderId="16" xfId="0" applyNumberFormat="1" applyFont="1" applyFill="1" applyBorder="1" applyAlignment="1">
      <alignment horizontal="center" vertical="center" wrapText="1"/>
    </xf>
    <xf numFmtId="176" fontId="16" fillId="0" borderId="30" xfId="0" applyNumberFormat="1" applyFont="1" applyFill="1" applyBorder="1" applyAlignment="1">
      <alignment horizontal="right" vertical="center" wrapText="1"/>
    </xf>
    <xf numFmtId="176" fontId="16" fillId="0" borderId="31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76" fontId="16" fillId="0" borderId="4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177" fontId="18" fillId="0" borderId="24" xfId="0" applyNumberFormat="1" applyFont="1" applyFill="1" applyBorder="1" applyAlignment="1">
      <alignment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49" fontId="10" fillId="0" borderId="43" xfId="0" applyNumberFormat="1" applyFont="1" applyFill="1" applyBorder="1" applyAlignment="1">
      <alignment horizontal="center"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49" fontId="10" fillId="0" borderId="46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Fill="1" applyBorder="1" applyAlignment="1">
      <alignment horizontal="center" vertical="center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49" fontId="10" fillId="0" borderId="53" xfId="0" applyNumberFormat="1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shrinkToFit="1"/>
    </xf>
    <xf numFmtId="0" fontId="13" fillId="2" borderId="61" xfId="0" applyFont="1" applyFill="1" applyBorder="1" applyAlignment="1">
      <alignment horizontal="center" vertical="center" shrinkToFit="1"/>
    </xf>
    <xf numFmtId="0" fontId="13" fillId="2" borderId="67" xfId="0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horizontal="center" vertical="center" wrapText="1"/>
    </xf>
    <xf numFmtId="49" fontId="10" fillId="0" borderId="69" xfId="0" applyNumberFormat="1" applyFont="1" applyFill="1" applyBorder="1" applyAlignment="1">
      <alignment horizontal="center" vertical="center" wrapText="1"/>
    </xf>
    <xf numFmtId="49" fontId="10" fillId="0" borderId="70" xfId="0" applyNumberFormat="1" applyFont="1" applyFill="1" applyBorder="1" applyAlignment="1">
      <alignment horizontal="center" vertical="center" wrapText="1"/>
    </xf>
    <xf numFmtId="49" fontId="10" fillId="0" borderId="7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177" fontId="10" fillId="0" borderId="14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17" xfId="0" applyNumberFormat="1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49" fontId="10" fillId="0" borderId="43" xfId="0" applyNumberFormat="1" applyFont="1" applyFill="1" applyBorder="1" applyAlignment="1">
      <alignment horizontal="center" vertical="center" shrinkToFit="1"/>
    </xf>
    <xf numFmtId="49" fontId="10" fillId="0" borderId="68" xfId="0" applyNumberFormat="1" applyFont="1" applyFill="1" applyBorder="1" applyAlignment="1">
      <alignment horizontal="center" vertical="center" shrinkToFit="1"/>
    </xf>
    <xf numFmtId="49" fontId="10" fillId="0" borderId="44" xfId="0" applyNumberFormat="1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49" fontId="10" fillId="0" borderId="46" xfId="0" applyNumberFormat="1" applyFont="1" applyFill="1" applyBorder="1" applyAlignment="1">
      <alignment horizontal="center" vertical="center" shrinkToFit="1"/>
    </xf>
    <xf numFmtId="49" fontId="10" fillId="0" borderId="69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10" fillId="0" borderId="70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10" fillId="0" borderId="51" xfId="0" applyFont="1" applyFill="1" applyBorder="1" applyAlignment="1">
      <alignment horizontal="center" vertical="center" shrinkToFit="1"/>
    </xf>
    <xf numFmtId="49" fontId="10" fillId="0" borderId="49" xfId="0" applyNumberFormat="1" applyFont="1" applyFill="1" applyBorder="1" applyAlignment="1">
      <alignment horizontal="center" vertical="center" shrinkToFit="1"/>
    </xf>
    <xf numFmtId="49" fontId="10" fillId="0" borderId="70" xfId="0" applyNumberFormat="1" applyFont="1" applyFill="1" applyBorder="1" applyAlignment="1">
      <alignment horizontal="center" vertical="center" shrinkToFit="1"/>
    </xf>
    <xf numFmtId="49" fontId="10" fillId="0" borderId="50" xfId="0" applyNumberFormat="1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71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49" fontId="10" fillId="0" borderId="52" xfId="0" applyNumberFormat="1" applyFont="1" applyFill="1" applyBorder="1" applyAlignment="1">
      <alignment horizontal="center" vertical="center" shrinkToFit="1"/>
    </xf>
    <xf numFmtId="49" fontId="10" fillId="0" borderId="71" xfId="0" applyNumberFormat="1" applyFont="1" applyFill="1" applyBorder="1" applyAlignment="1">
      <alignment horizontal="center" vertical="center" shrinkToFit="1"/>
    </xf>
    <xf numFmtId="49" fontId="10" fillId="0" borderId="53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176" fontId="17" fillId="0" borderId="1" xfId="0" applyNumberFormat="1" applyFont="1" applyFill="1" applyBorder="1" applyAlignment="1">
      <alignment horizontal="center" vertical="center" shrinkToFit="1"/>
    </xf>
    <xf numFmtId="176" fontId="17" fillId="0" borderId="3" xfId="0" applyNumberFormat="1" applyFont="1" applyFill="1" applyBorder="1" applyAlignment="1">
      <alignment horizontal="center" vertical="center" shrinkToFit="1"/>
    </xf>
    <xf numFmtId="176" fontId="17" fillId="0" borderId="17" xfId="0" applyNumberFormat="1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vertical="center" wrapText="1"/>
    </xf>
    <xf numFmtId="176" fontId="17" fillId="0" borderId="8" xfId="0" applyNumberFormat="1" applyFont="1" applyFill="1" applyBorder="1" applyAlignment="1">
      <alignment vertical="center" shrinkToFit="1"/>
    </xf>
    <xf numFmtId="176" fontId="17" fillId="0" borderId="9" xfId="0" applyNumberFormat="1" applyFont="1" applyFill="1" applyBorder="1" applyAlignment="1">
      <alignment horizontal="right" vertical="center" shrinkToFit="1"/>
    </xf>
    <xf numFmtId="178" fontId="17" fillId="0" borderId="10" xfId="0" applyNumberFormat="1" applyFont="1" applyFill="1" applyBorder="1" applyAlignment="1">
      <alignment horizontal="right" vertical="center" shrinkToFit="1"/>
    </xf>
    <xf numFmtId="176" fontId="17" fillId="0" borderId="13" xfId="0" applyNumberFormat="1" applyFont="1" applyFill="1" applyBorder="1" applyAlignment="1">
      <alignment vertical="center" shrinkToFit="1"/>
    </xf>
    <xf numFmtId="176" fontId="17" fillId="0" borderId="1" xfId="0" applyNumberFormat="1" applyFont="1" applyFill="1" applyBorder="1" applyAlignment="1">
      <alignment horizontal="right" vertical="center" shrinkToFit="1"/>
    </xf>
    <xf numFmtId="178" fontId="17" fillId="0" borderId="14" xfId="0" applyNumberFormat="1" applyFont="1" applyFill="1" applyBorder="1" applyAlignment="1">
      <alignment horizontal="right" vertical="center" shrinkToFit="1"/>
    </xf>
    <xf numFmtId="176" fontId="17" fillId="0" borderId="16" xfId="0" applyNumberFormat="1" applyFont="1" applyFill="1" applyBorder="1" applyAlignment="1">
      <alignment vertical="center" shrinkToFit="1"/>
    </xf>
    <xf numFmtId="176" fontId="17" fillId="0" borderId="17" xfId="0" applyNumberFormat="1" applyFont="1" applyFill="1" applyBorder="1" applyAlignment="1">
      <alignment horizontal="right" vertical="center" shrinkToFit="1"/>
    </xf>
    <xf numFmtId="178" fontId="17" fillId="0" borderId="18" xfId="0" applyNumberFormat="1" applyFont="1" applyFill="1" applyBorder="1" applyAlignment="1">
      <alignment horizontal="right" vertical="center" shrinkToFit="1"/>
    </xf>
    <xf numFmtId="179" fontId="17" fillId="0" borderId="6" xfId="0" applyNumberFormat="1" applyFont="1" applyFill="1" applyBorder="1" applyAlignment="1">
      <alignment horizontal="center" vertical="center" shrinkToFit="1"/>
    </xf>
    <xf numFmtId="179" fontId="17" fillId="0" borderId="73" xfId="0" applyNumberFormat="1" applyFont="1" applyFill="1" applyBorder="1" applyAlignment="1">
      <alignment horizontal="center" vertical="center" shrinkToFit="1"/>
    </xf>
    <xf numFmtId="179" fontId="17" fillId="0" borderId="74" xfId="0" applyNumberFormat="1" applyFont="1" applyFill="1" applyBorder="1" applyAlignment="1">
      <alignment horizontal="center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4" fontId="6" fillId="0" borderId="0" xfId="0" applyNumberFormat="1" applyFont="1" applyFill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2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vertical="center" shrinkToFit="1"/>
    </xf>
    <xf numFmtId="179" fontId="17" fillId="0" borderId="1" xfId="0" applyNumberFormat="1" applyFont="1" applyFill="1" applyBorder="1" applyAlignment="1">
      <alignment horizontal="center" vertical="center" shrinkToFit="1"/>
    </xf>
    <xf numFmtId="179" fontId="17" fillId="0" borderId="80" xfId="0" applyNumberFormat="1" applyFont="1" applyFill="1" applyBorder="1" applyAlignment="1">
      <alignment horizontal="center" vertical="center" shrinkToFit="1"/>
    </xf>
    <xf numFmtId="179" fontId="17" fillId="0" borderId="81" xfId="0" applyNumberFormat="1" applyFont="1" applyFill="1" applyBorder="1" applyAlignment="1">
      <alignment horizontal="center" vertical="center" shrinkToFit="1"/>
    </xf>
    <xf numFmtId="179" fontId="17" fillId="0" borderId="82" xfId="0" applyNumberFormat="1" applyFont="1" applyFill="1" applyBorder="1" applyAlignment="1">
      <alignment horizontal="center" vertical="center" shrinkToFit="1"/>
    </xf>
    <xf numFmtId="176" fontId="13" fillId="0" borderId="6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 shrinkToFit="1"/>
    </xf>
    <xf numFmtId="176" fontId="17" fillId="0" borderId="10" xfId="0" applyNumberFormat="1" applyFont="1" applyFill="1" applyBorder="1" applyAlignment="1">
      <alignment vertical="center" shrinkToFit="1"/>
    </xf>
    <xf numFmtId="180" fontId="13" fillId="0" borderId="39" xfId="0" applyNumberFormat="1" applyFont="1" applyFill="1" applyBorder="1" applyAlignment="1">
      <alignment vertical="center"/>
    </xf>
    <xf numFmtId="180" fontId="13" fillId="0" borderId="3" xfId="0" applyNumberFormat="1" applyFont="1" applyFill="1" applyBorder="1" applyAlignment="1">
      <alignment vertical="center"/>
    </xf>
    <xf numFmtId="180" fontId="13" fillId="0" borderId="24" xfId="0" applyNumberFormat="1" applyFont="1" applyFill="1" applyBorder="1" applyAlignment="1">
      <alignment vertical="center"/>
    </xf>
    <xf numFmtId="180" fontId="13" fillId="0" borderId="16" xfId="0" applyNumberFormat="1" applyFont="1" applyFill="1" applyBorder="1" applyAlignment="1">
      <alignment vertical="center"/>
    </xf>
    <xf numFmtId="180" fontId="13" fillId="0" borderId="17" xfId="0" applyNumberFormat="1" applyFont="1" applyFill="1" applyBorder="1" applyAlignment="1">
      <alignment vertical="center"/>
    </xf>
    <xf numFmtId="180" fontId="13" fillId="0" borderId="18" xfId="0" applyNumberFormat="1" applyFont="1" applyFill="1" applyBorder="1" applyAlignment="1">
      <alignment vertical="center"/>
    </xf>
    <xf numFmtId="14" fontId="6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180" fontId="13" fillId="0" borderId="17" xfId="0" applyNumberFormat="1" applyFont="1" applyFill="1" applyBorder="1" applyAlignment="1">
      <alignment vertical="center" shrinkToFit="1"/>
    </xf>
    <xf numFmtId="180" fontId="13" fillId="0" borderId="18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4" fillId="0" borderId="0" xfId="1" applyNumberFormat="1">
      <alignment vertical="center"/>
    </xf>
    <xf numFmtId="181" fontId="4" fillId="0" borderId="1" xfId="1" applyNumberFormat="1" applyBorder="1">
      <alignment vertical="center"/>
    </xf>
    <xf numFmtId="0" fontId="21" fillId="5" borderId="1" xfId="1" applyNumberFormat="1" applyFont="1" applyFill="1" applyBorder="1" applyAlignment="1">
      <alignment horizontal="center" vertical="center"/>
    </xf>
    <xf numFmtId="0" fontId="23" fillId="5" borderId="1" xfId="1" applyNumberFormat="1" applyFont="1" applyFill="1" applyBorder="1" applyAlignment="1">
      <alignment horizontal="center" vertical="center"/>
    </xf>
    <xf numFmtId="181" fontId="23" fillId="5" borderId="1" xfId="1" applyNumberFormat="1" applyFont="1" applyFill="1" applyBorder="1" applyAlignment="1">
      <alignment horizontal="center" vertical="center"/>
    </xf>
    <xf numFmtId="0" fontId="4" fillId="0" borderId="0" xfId="1" applyNumberFormat="1" applyAlignment="1">
      <alignment horizontal="center" vertical="center"/>
    </xf>
    <xf numFmtId="0" fontId="24" fillId="0" borderId="0" xfId="1" applyNumberFormat="1" applyFont="1" applyAlignment="1">
      <alignment horizontal="left" vertical="center" indent="1"/>
    </xf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Alignment="1">
      <alignment horizontal="left" vertical="center"/>
    </xf>
    <xf numFmtId="182" fontId="4" fillId="6" borderId="1" xfId="1" applyNumberFormat="1" applyFill="1" applyBorder="1" applyAlignment="1">
      <alignment vertical="center" shrinkToFit="1"/>
    </xf>
    <xf numFmtId="0" fontId="21" fillId="5" borderId="5" xfId="1" applyNumberFormat="1" applyFont="1" applyFill="1" applyBorder="1" applyAlignment="1">
      <alignment horizontal="center" vertical="center"/>
    </xf>
    <xf numFmtId="182" fontId="4" fillId="6" borderId="5" xfId="1" applyNumberFormat="1" applyFill="1" applyBorder="1" applyAlignment="1">
      <alignment vertical="center" shrinkToFit="1"/>
    </xf>
    <xf numFmtId="0" fontId="21" fillId="5" borderId="13" xfId="1" applyNumberFormat="1" applyFont="1" applyFill="1" applyBorder="1" applyAlignment="1">
      <alignment horizontal="center" vertical="center"/>
    </xf>
    <xf numFmtId="182" fontId="4" fillId="6" borderId="13" xfId="1" applyNumberFormat="1" applyFill="1" applyBorder="1" applyAlignment="1">
      <alignment vertical="center" shrinkToFit="1"/>
    </xf>
    <xf numFmtId="14" fontId="26" fillId="0" borderId="0" xfId="1" applyNumberFormat="1" applyFont="1" applyAlignment="1">
      <alignment horizontal="right" vertical="center" indent="1"/>
    </xf>
    <xf numFmtId="181" fontId="4" fillId="6" borderId="84" xfId="1" applyNumberFormat="1" applyFill="1" applyBorder="1" applyAlignment="1">
      <alignment vertical="center" shrinkToFit="1"/>
    </xf>
    <xf numFmtId="181" fontId="4" fillId="0" borderId="84" xfId="1" applyNumberFormat="1" applyBorder="1" applyAlignment="1">
      <alignment vertical="center" shrinkToFit="1"/>
    </xf>
    <xf numFmtId="182" fontId="4" fillId="6" borderId="83" xfId="1" applyNumberFormat="1" applyFill="1" applyBorder="1" applyAlignment="1">
      <alignment vertical="center" shrinkToFit="1"/>
    </xf>
    <xf numFmtId="182" fontId="4" fillId="6" borderId="85" xfId="1" applyNumberFormat="1" applyFill="1" applyBorder="1" applyAlignment="1">
      <alignment vertical="center" shrinkToFit="1"/>
    </xf>
    <xf numFmtId="182" fontId="4" fillId="6" borderId="86" xfId="1" applyNumberFormat="1" applyFill="1" applyBorder="1" applyAlignment="1">
      <alignment vertical="center" shrinkToFit="1"/>
    </xf>
    <xf numFmtId="181" fontId="4" fillId="0" borderId="83" xfId="1" applyNumberFormat="1" applyBorder="1">
      <alignment vertical="center"/>
    </xf>
    <xf numFmtId="0" fontId="25" fillId="0" borderId="0" xfId="1" applyNumberFormat="1" applyFont="1">
      <alignment vertical="center"/>
    </xf>
    <xf numFmtId="180" fontId="13" fillId="0" borderId="19" xfId="0" applyNumberFormat="1" applyFont="1" applyFill="1" applyBorder="1" applyAlignment="1">
      <alignment vertical="center" shrinkToFit="1"/>
    </xf>
    <xf numFmtId="180" fontId="13" fillId="0" borderId="20" xfId="0" applyNumberFormat="1" applyFont="1" applyFill="1" applyBorder="1" applyAlignment="1">
      <alignment vertical="center" shrinkToFit="1"/>
    </xf>
    <xf numFmtId="180" fontId="13" fillId="0" borderId="16" xfId="0" applyNumberFormat="1" applyFont="1" applyFill="1" applyBorder="1" applyAlignment="1">
      <alignment vertical="center" shrinkToFit="1"/>
    </xf>
    <xf numFmtId="176" fontId="17" fillId="0" borderId="38" xfId="0" applyNumberFormat="1" applyFont="1" applyFill="1" applyBorder="1" applyAlignment="1">
      <alignment vertical="center" shrinkToFit="1"/>
    </xf>
    <xf numFmtId="176" fontId="17" fillId="0" borderId="19" xfId="0" applyNumberFormat="1" applyFont="1" applyFill="1" applyBorder="1" applyAlignment="1">
      <alignment horizontal="right" vertical="center" shrinkToFit="1"/>
    </xf>
    <xf numFmtId="178" fontId="17" fillId="0" borderId="2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4" fillId="8" borderId="1" xfId="1" applyNumberFormat="1" applyFill="1" applyBorder="1" applyAlignment="1">
      <alignment horizontal="center" vertical="center"/>
    </xf>
    <xf numFmtId="0" fontId="4" fillId="8" borderId="1" xfId="1" applyNumberFormat="1" applyFill="1" applyBorder="1">
      <alignment vertical="center"/>
    </xf>
    <xf numFmtId="0" fontId="1" fillId="8" borderId="1" xfId="1" applyNumberFormat="1" applyFont="1" applyFill="1" applyBorder="1" applyAlignment="1">
      <alignment vertical="center" wrapText="1" shrinkToFit="1"/>
    </xf>
    <xf numFmtId="0" fontId="27" fillId="8" borderId="1" xfId="1" applyNumberFormat="1" applyFont="1" applyFill="1" applyBorder="1" applyAlignment="1">
      <alignment vertical="center" wrapText="1" shrinkToFit="1"/>
    </xf>
    <xf numFmtId="0" fontId="4" fillId="8" borderId="1" xfId="1" applyNumberFormat="1" applyFill="1" applyBorder="1" applyAlignment="1">
      <alignment vertical="center" wrapText="1" shrinkToFit="1"/>
    </xf>
    <xf numFmtId="0" fontId="2" fillId="8" borderId="1" xfId="1" applyNumberFormat="1" applyFont="1" applyFill="1" applyBorder="1" applyAlignment="1">
      <alignment vertical="center" wrapText="1" shrinkToFit="1"/>
    </xf>
    <xf numFmtId="0" fontId="6" fillId="8" borderId="0" xfId="0" applyFont="1" applyFill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4" xfId="0" applyFont="1" applyFill="1" applyBorder="1" applyAlignment="1">
      <alignment vertical="center" wrapText="1"/>
    </xf>
    <xf numFmtId="0" fontId="10" fillId="8" borderId="44" xfId="0" applyFont="1" applyFill="1" applyBorder="1" applyAlignment="1">
      <alignment horizontal="center" vertical="center" shrinkToFit="1"/>
    </xf>
    <xf numFmtId="0" fontId="10" fillId="8" borderId="45" xfId="0" applyFont="1" applyFill="1" applyBorder="1" applyAlignment="1">
      <alignment horizontal="center" vertical="center" shrinkToFit="1"/>
    </xf>
    <xf numFmtId="49" fontId="10" fillId="8" borderId="43" xfId="0" applyNumberFormat="1" applyFont="1" applyFill="1" applyBorder="1" applyAlignment="1">
      <alignment horizontal="center" vertical="center" shrinkToFit="1"/>
    </xf>
    <xf numFmtId="49" fontId="10" fillId="8" borderId="68" xfId="0" applyNumberFormat="1" applyFont="1" applyFill="1" applyBorder="1" applyAlignment="1">
      <alignment horizontal="center" vertical="center" shrinkToFit="1"/>
    </xf>
    <xf numFmtId="0" fontId="10" fillId="8" borderId="47" xfId="0" applyFont="1" applyFill="1" applyBorder="1" applyAlignment="1">
      <alignment horizontal="center" vertical="center" shrinkToFit="1"/>
    </xf>
    <xf numFmtId="0" fontId="10" fillId="8" borderId="48" xfId="0" applyFont="1" applyFill="1" applyBorder="1" applyAlignment="1">
      <alignment horizontal="center" vertical="center" shrinkToFit="1"/>
    </xf>
    <xf numFmtId="49" fontId="10" fillId="8" borderId="46" xfId="0" applyNumberFormat="1" applyFont="1" applyFill="1" applyBorder="1" applyAlignment="1">
      <alignment horizontal="center" vertical="center" shrinkToFit="1"/>
    </xf>
    <xf numFmtId="49" fontId="10" fillId="8" borderId="69" xfId="0" applyNumberFormat="1" applyFont="1" applyFill="1" applyBorder="1" applyAlignment="1">
      <alignment horizontal="center" vertical="center" shrinkToFit="1"/>
    </xf>
    <xf numFmtId="0" fontId="10" fillId="8" borderId="50" xfId="0" applyFont="1" applyFill="1" applyBorder="1" applyAlignment="1">
      <alignment horizontal="center" vertical="center" shrinkToFit="1"/>
    </xf>
    <xf numFmtId="0" fontId="10" fillId="8" borderId="51" xfId="0" applyFont="1" applyFill="1" applyBorder="1" applyAlignment="1">
      <alignment horizontal="center" vertical="center" shrinkToFit="1"/>
    </xf>
    <xf numFmtId="49" fontId="10" fillId="8" borderId="49" xfId="0" applyNumberFormat="1" applyFont="1" applyFill="1" applyBorder="1" applyAlignment="1">
      <alignment horizontal="center" vertical="center" shrinkToFit="1"/>
    </xf>
    <xf numFmtId="49" fontId="10" fillId="8" borderId="70" xfId="0" applyNumberFormat="1" applyFont="1" applyFill="1" applyBorder="1" applyAlignment="1">
      <alignment horizontal="center" vertical="center" shrinkToFit="1"/>
    </xf>
    <xf numFmtId="49" fontId="10" fillId="8" borderId="1" xfId="0" applyNumberFormat="1" applyFont="1" applyFill="1" applyBorder="1" applyAlignment="1">
      <alignment vertical="center" wrapText="1"/>
    </xf>
    <xf numFmtId="177" fontId="10" fillId="8" borderId="14" xfId="0" applyNumberFormat="1" applyFont="1" applyFill="1" applyBorder="1" applyAlignment="1">
      <alignment vertical="center" wrapText="1"/>
    </xf>
    <xf numFmtId="177" fontId="18" fillId="8" borderId="24" xfId="0" applyNumberFormat="1" applyFont="1" applyFill="1" applyBorder="1" applyAlignment="1">
      <alignment vertical="center" wrapText="1"/>
    </xf>
    <xf numFmtId="0" fontId="10" fillId="8" borderId="17" xfId="0" applyFont="1" applyFill="1" applyBorder="1" applyAlignment="1">
      <alignment vertical="center" wrapText="1"/>
    </xf>
    <xf numFmtId="0" fontId="10" fillId="8" borderId="18" xfId="0" applyFont="1" applyFill="1" applyBorder="1" applyAlignment="1">
      <alignment vertical="center" wrapText="1"/>
    </xf>
    <xf numFmtId="0" fontId="10" fillId="8" borderId="53" xfId="0" applyFont="1" applyFill="1" applyBorder="1" applyAlignment="1">
      <alignment horizontal="center" vertical="center" shrinkToFit="1"/>
    </xf>
    <xf numFmtId="0" fontId="10" fillId="8" borderId="54" xfId="0" applyFont="1" applyFill="1" applyBorder="1" applyAlignment="1">
      <alignment horizontal="center" vertical="center" shrinkToFit="1"/>
    </xf>
    <xf numFmtId="49" fontId="10" fillId="8" borderId="52" xfId="0" applyNumberFormat="1" applyFont="1" applyFill="1" applyBorder="1" applyAlignment="1">
      <alignment horizontal="center" vertical="center" shrinkToFit="1"/>
    </xf>
    <xf numFmtId="49" fontId="10" fillId="8" borderId="71" xfId="0" applyNumberFormat="1" applyFont="1" applyFill="1" applyBorder="1" applyAlignment="1">
      <alignment horizontal="center" vertical="center" shrinkToFit="1"/>
    </xf>
    <xf numFmtId="176" fontId="17" fillId="8" borderId="1" xfId="0" applyNumberFormat="1" applyFont="1" applyFill="1" applyBorder="1" applyAlignment="1">
      <alignment horizontal="center" vertical="center" shrinkToFit="1"/>
    </xf>
    <xf numFmtId="179" fontId="17" fillId="8" borderId="6" xfId="0" applyNumberFormat="1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176" fontId="17" fillId="8" borderId="3" xfId="0" applyNumberFormat="1" applyFont="1" applyFill="1" applyBorder="1" applyAlignment="1">
      <alignment horizontal="center" vertical="center" shrinkToFit="1"/>
    </xf>
    <xf numFmtId="179" fontId="17" fillId="8" borderId="73" xfId="0" applyNumberFormat="1" applyFont="1" applyFill="1" applyBorder="1" applyAlignment="1">
      <alignment horizontal="center" vertical="center" shrinkToFit="1"/>
    </xf>
    <xf numFmtId="0" fontId="13" fillId="8" borderId="3" xfId="0" applyFont="1" applyFill="1" applyBorder="1" applyAlignment="1">
      <alignment vertical="center" wrapText="1"/>
    </xf>
    <xf numFmtId="0" fontId="13" fillId="8" borderId="24" xfId="0" applyFont="1" applyFill="1" applyBorder="1" applyAlignment="1">
      <alignment vertical="center" wrapText="1"/>
    </xf>
    <xf numFmtId="0" fontId="10" fillId="8" borderId="2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176" fontId="17" fillId="8" borderId="17" xfId="0" applyNumberFormat="1" applyFont="1" applyFill="1" applyBorder="1" applyAlignment="1">
      <alignment horizontal="center" vertical="center" shrinkToFit="1"/>
    </xf>
    <xf numFmtId="179" fontId="17" fillId="8" borderId="74" xfId="0" applyNumberFormat="1" applyFont="1" applyFill="1" applyBorder="1" applyAlignment="1">
      <alignment horizontal="center" vertical="center" shrinkToFit="1"/>
    </xf>
    <xf numFmtId="0" fontId="13" fillId="8" borderId="17" xfId="0" applyFont="1" applyFill="1" applyBorder="1" applyAlignment="1">
      <alignment vertical="center" wrapText="1"/>
    </xf>
    <xf numFmtId="0" fontId="13" fillId="8" borderId="18" xfId="0" applyFont="1" applyFill="1" applyBorder="1" applyAlignment="1">
      <alignment vertical="center" wrapText="1"/>
    </xf>
    <xf numFmtId="0" fontId="10" fillId="8" borderId="35" xfId="0" applyFont="1" applyFill="1" applyBorder="1" applyAlignment="1">
      <alignment vertical="center" wrapText="1"/>
    </xf>
    <xf numFmtId="179" fontId="17" fillId="8" borderId="80" xfId="0" applyNumberFormat="1" applyFont="1" applyFill="1" applyBorder="1" applyAlignment="1">
      <alignment horizontal="center" vertical="center" shrinkToFit="1"/>
    </xf>
    <xf numFmtId="179" fontId="17" fillId="8" borderId="81" xfId="0" applyNumberFormat="1" applyFont="1" applyFill="1" applyBorder="1" applyAlignment="1">
      <alignment horizontal="center" vertical="center" shrinkToFit="1"/>
    </xf>
    <xf numFmtId="179" fontId="17" fillId="8" borderId="82" xfId="0" applyNumberFormat="1" applyFont="1" applyFill="1" applyBorder="1" applyAlignment="1">
      <alignment horizontal="center" vertical="center" shrinkToFit="1"/>
    </xf>
    <xf numFmtId="14" fontId="6" fillId="8" borderId="0" xfId="0" applyNumberFormat="1" applyFont="1" applyFill="1" applyAlignment="1">
      <alignment horizontal="left" vertical="center"/>
    </xf>
    <xf numFmtId="0" fontId="15" fillId="8" borderId="0" xfId="0" applyFont="1" applyFill="1" applyAlignment="1">
      <alignment vertical="center"/>
    </xf>
    <xf numFmtId="0" fontId="6" fillId="8" borderId="0" xfId="0" applyFont="1" applyFill="1" applyAlignment="1">
      <alignment vertical="center" shrinkToFit="1"/>
    </xf>
    <xf numFmtId="0" fontId="6" fillId="9" borderId="0" xfId="0" applyFont="1" applyFill="1" applyAlignment="1">
      <alignment vertical="center"/>
    </xf>
    <xf numFmtId="0" fontId="12" fillId="9" borderId="0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center" vertical="center" wrapText="1"/>
    </xf>
    <xf numFmtId="176" fontId="17" fillId="9" borderId="8" xfId="0" applyNumberFormat="1" applyFont="1" applyFill="1" applyBorder="1" applyAlignment="1">
      <alignment vertical="center" shrinkToFi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vertical="center"/>
    </xf>
    <xf numFmtId="0" fontId="13" fillId="9" borderId="0" xfId="0" applyFont="1" applyFill="1" applyBorder="1" applyAlignment="1">
      <alignment vertical="center" shrinkToFit="1"/>
    </xf>
    <xf numFmtId="0" fontId="6" fillId="9" borderId="0" xfId="0" applyFont="1" applyFill="1" applyAlignment="1">
      <alignment vertical="center" shrinkToFit="1"/>
    </xf>
    <xf numFmtId="176" fontId="17" fillId="9" borderId="9" xfId="0" applyNumberFormat="1" applyFont="1" applyFill="1" applyBorder="1" applyAlignment="1">
      <alignment vertical="center" shrinkToFit="1"/>
    </xf>
    <xf numFmtId="176" fontId="17" fillId="9" borderId="10" xfId="0" applyNumberFormat="1" applyFont="1" applyFill="1" applyBorder="1" applyAlignment="1">
      <alignment vertical="center" shrinkToFit="1"/>
    </xf>
    <xf numFmtId="180" fontId="13" fillId="9" borderId="16" xfId="0" applyNumberFormat="1" applyFont="1" applyFill="1" applyBorder="1" applyAlignment="1">
      <alignment vertical="center" shrinkToFit="1"/>
    </xf>
    <xf numFmtId="180" fontId="13" fillId="9" borderId="17" xfId="0" applyNumberFormat="1" applyFont="1" applyFill="1" applyBorder="1" applyAlignment="1">
      <alignment vertical="center" shrinkToFit="1"/>
    </xf>
    <xf numFmtId="180" fontId="13" fillId="9" borderId="18" xfId="0" applyNumberFormat="1" applyFont="1" applyFill="1" applyBorder="1" applyAlignment="1">
      <alignment vertical="center" shrinkToFit="1"/>
    </xf>
    <xf numFmtId="0" fontId="6" fillId="9" borderId="0" xfId="0" applyFont="1" applyFill="1" applyAlignment="1">
      <alignment horizontal="center" vertical="center"/>
    </xf>
    <xf numFmtId="180" fontId="13" fillId="9" borderId="19" xfId="0" applyNumberFormat="1" applyFont="1" applyFill="1" applyBorder="1" applyAlignment="1">
      <alignment vertical="center" shrinkToFit="1"/>
    </xf>
    <xf numFmtId="180" fontId="13" fillId="9" borderId="20" xfId="0" applyNumberFormat="1" applyFont="1" applyFill="1" applyBorder="1" applyAlignment="1">
      <alignment vertical="center" shrinkToFit="1"/>
    </xf>
    <xf numFmtId="0" fontId="15" fillId="9" borderId="0" xfId="0" applyFont="1" applyFill="1" applyAlignment="1">
      <alignment vertical="center"/>
    </xf>
    <xf numFmtId="14" fontId="6" fillId="9" borderId="0" xfId="0" applyNumberFormat="1" applyFont="1" applyFill="1" applyAlignment="1">
      <alignment horizontal="left" vertical="center"/>
    </xf>
    <xf numFmtId="0" fontId="6" fillId="9" borderId="1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 wrapText="1"/>
    </xf>
    <xf numFmtId="0" fontId="10" fillId="9" borderId="17" xfId="0" applyFont="1" applyFill="1" applyBorder="1" applyAlignment="1">
      <alignment vertical="center" wrapText="1"/>
    </xf>
    <xf numFmtId="0" fontId="10" fillId="9" borderId="18" xfId="0" applyFont="1" applyFill="1" applyBorder="1" applyAlignment="1">
      <alignment vertical="center" wrapText="1"/>
    </xf>
    <xf numFmtId="0" fontId="10" fillId="9" borderId="53" xfId="0" applyFont="1" applyFill="1" applyBorder="1" applyAlignment="1">
      <alignment horizontal="center" vertical="center" shrinkToFit="1"/>
    </xf>
    <xf numFmtId="0" fontId="10" fillId="9" borderId="54" xfId="0" applyFont="1" applyFill="1" applyBorder="1" applyAlignment="1">
      <alignment horizontal="center" vertical="center" shrinkToFit="1"/>
    </xf>
    <xf numFmtId="49" fontId="10" fillId="9" borderId="52" xfId="0" applyNumberFormat="1" applyFont="1" applyFill="1" applyBorder="1" applyAlignment="1">
      <alignment horizontal="center" vertical="center" shrinkToFit="1"/>
    </xf>
    <xf numFmtId="49" fontId="10" fillId="9" borderId="71" xfId="0" applyNumberFormat="1" applyFont="1" applyFill="1" applyBorder="1" applyAlignment="1">
      <alignment horizontal="center" vertical="center" shrinkToFit="1"/>
    </xf>
    <xf numFmtId="176" fontId="13" fillId="9" borderId="16" xfId="0" applyNumberFormat="1" applyFont="1" applyFill="1" applyBorder="1" applyAlignment="1">
      <alignment horizontal="right" vertical="center" shrinkToFit="1"/>
    </xf>
    <xf numFmtId="176" fontId="17" fillId="9" borderId="17" xfId="0" applyNumberFormat="1" applyFont="1" applyFill="1" applyBorder="1" applyAlignment="1">
      <alignment horizontal="center" vertical="center" shrinkToFit="1"/>
    </xf>
    <xf numFmtId="179" fontId="17" fillId="9" borderId="74" xfId="0" applyNumberFormat="1" applyFont="1" applyFill="1" applyBorder="1" applyAlignment="1">
      <alignment horizontal="center" vertical="center" shrinkToFit="1"/>
    </xf>
    <xf numFmtId="0" fontId="13" fillId="9" borderId="17" xfId="0" applyFont="1" applyFill="1" applyBorder="1" applyAlignment="1">
      <alignment vertical="center" wrapText="1"/>
    </xf>
    <xf numFmtId="0" fontId="13" fillId="9" borderId="18" xfId="0" applyFont="1" applyFill="1" applyBorder="1" applyAlignment="1">
      <alignment vertical="center" wrapText="1"/>
    </xf>
    <xf numFmtId="0" fontId="10" fillId="9" borderId="35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 shrinkToFit="1"/>
    </xf>
    <xf numFmtId="179" fontId="17" fillId="9" borderId="1" xfId="0" applyNumberFormat="1" applyFont="1" applyFill="1" applyBorder="1" applyAlignment="1">
      <alignment horizontal="center" vertical="center" shrinkToFit="1"/>
    </xf>
    <xf numFmtId="179" fontId="17" fillId="9" borderId="80" xfId="0" applyNumberFormat="1" applyFont="1" applyFill="1" applyBorder="1" applyAlignment="1">
      <alignment horizontal="center" vertical="center" shrinkToFit="1"/>
    </xf>
    <xf numFmtId="179" fontId="17" fillId="9" borderId="81" xfId="0" applyNumberFormat="1" applyFont="1" applyFill="1" applyBorder="1" applyAlignment="1">
      <alignment horizontal="center" vertical="center" shrinkToFit="1"/>
    </xf>
    <xf numFmtId="179" fontId="17" fillId="9" borderId="82" xfId="0" applyNumberFormat="1" applyFont="1" applyFill="1" applyBorder="1" applyAlignment="1">
      <alignment horizontal="center" vertical="center" shrinkToFit="1"/>
    </xf>
    <xf numFmtId="176" fontId="13" fillId="9" borderId="6" xfId="0" applyNumberFormat="1" applyFont="1" applyFill="1" applyBorder="1" applyAlignment="1">
      <alignment vertical="center" shrinkToFit="1"/>
    </xf>
    <xf numFmtId="176" fontId="13" fillId="9" borderId="1" xfId="0" applyNumberFormat="1" applyFont="1" applyFill="1" applyBorder="1" applyAlignment="1">
      <alignment vertical="center" shrinkToFit="1"/>
    </xf>
    <xf numFmtId="49" fontId="1" fillId="8" borderId="1" xfId="1" applyNumberFormat="1" applyFont="1" applyFill="1" applyBorder="1" applyAlignment="1">
      <alignment horizontal="center" vertical="center"/>
    </xf>
    <xf numFmtId="0" fontId="1" fillId="8" borderId="1" xfId="1" applyNumberFormat="1" applyFont="1" applyFill="1" applyBorder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182" fontId="28" fillId="6" borderId="1" xfId="1" applyNumberFormat="1" applyFont="1" applyFill="1" applyBorder="1" applyAlignment="1">
      <alignment vertical="center" shrinkToFit="1"/>
    </xf>
    <xf numFmtId="182" fontId="28" fillId="6" borderId="5" xfId="1" applyNumberFormat="1" applyFont="1" applyFill="1" applyBorder="1" applyAlignment="1">
      <alignment vertical="center" shrinkToFit="1"/>
    </xf>
    <xf numFmtId="179" fontId="13" fillId="8" borderId="6" xfId="0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0" fontId="1" fillId="0" borderId="0" xfId="1" applyNumberFormat="1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shrinkToFit="1"/>
    </xf>
    <xf numFmtId="0" fontId="18" fillId="8" borderId="50" xfId="0" applyFont="1" applyFill="1" applyBorder="1" applyAlignment="1">
      <alignment horizontal="center" vertical="center" shrinkToFit="1"/>
    </xf>
    <xf numFmtId="0" fontId="18" fillId="8" borderId="51" xfId="0" applyFont="1" applyFill="1" applyBorder="1" applyAlignment="1">
      <alignment horizontal="center" vertical="center" shrinkToFit="1"/>
    </xf>
    <xf numFmtId="0" fontId="29" fillId="8" borderId="51" xfId="0" applyFont="1" applyFill="1" applyBorder="1" applyAlignment="1">
      <alignment horizontal="center" vertical="center" shrinkToFit="1"/>
    </xf>
    <xf numFmtId="176" fontId="13" fillId="8" borderId="1" xfId="0" applyNumberFormat="1" applyFont="1" applyFill="1" applyBorder="1" applyAlignment="1">
      <alignment horizontal="center" vertical="center" shrinkToFit="1"/>
    </xf>
    <xf numFmtId="179" fontId="13" fillId="8" borderId="80" xfId="0" applyNumberFormat="1" applyFont="1" applyFill="1" applyBorder="1" applyAlignment="1">
      <alignment horizontal="center" vertical="center" shrinkToFit="1"/>
    </xf>
    <xf numFmtId="179" fontId="13" fillId="8" borderId="81" xfId="0" applyNumberFormat="1" applyFont="1" applyFill="1" applyBorder="1" applyAlignment="1">
      <alignment horizontal="center" vertical="center" shrinkToFit="1"/>
    </xf>
    <xf numFmtId="179" fontId="13" fillId="8" borderId="82" xfId="0" applyNumberFormat="1" applyFont="1" applyFill="1" applyBorder="1" applyAlignment="1">
      <alignment horizontal="center" vertical="center" shrinkToFit="1"/>
    </xf>
    <xf numFmtId="176" fontId="13" fillId="8" borderId="3" xfId="0" applyNumberFormat="1" applyFont="1" applyFill="1" applyBorder="1" applyAlignment="1">
      <alignment horizontal="center" vertical="center" shrinkToFit="1"/>
    </xf>
    <xf numFmtId="49" fontId="31" fillId="8" borderId="1" xfId="1" applyNumberFormat="1" applyFont="1" applyFill="1" applyBorder="1" applyAlignment="1">
      <alignment horizontal="center" vertical="center"/>
    </xf>
    <xf numFmtId="0" fontId="32" fillId="8" borderId="1" xfId="1" applyNumberFormat="1" applyFont="1" applyFill="1" applyBorder="1">
      <alignment vertical="center"/>
    </xf>
    <xf numFmtId="181" fontId="32" fillId="0" borderId="1" xfId="1" applyNumberFormat="1" applyFont="1" applyBorder="1">
      <alignment vertical="center"/>
    </xf>
    <xf numFmtId="182" fontId="4" fillId="0" borderId="0" xfId="1" applyNumberFormat="1">
      <alignment vertical="center"/>
    </xf>
    <xf numFmtId="180" fontId="6" fillId="9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9" borderId="0" xfId="0" applyNumberFormat="1" applyFont="1" applyFill="1" applyAlignment="1">
      <alignment vertical="center"/>
    </xf>
    <xf numFmtId="181" fontId="33" fillId="0" borderId="0" xfId="1" applyNumberFormat="1" applyFont="1">
      <alignment vertical="center"/>
    </xf>
    <xf numFmtId="180" fontId="6" fillId="0" borderId="0" xfId="0" applyNumberFormat="1" applyFont="1" applyFill="1" applyAlignment="1">
      <alignment vertical="center"/>
    </xf>
    <xf numFmtId="182" fontId="4" fillId="7" borderId="1" xfId="1" applyNumberFormat="1" applyFill="1" applyBorder="1">
      <alignment vertical="center"/>
    </xf>
    <xf numFmtId="182" fontId="32" fillId="7" borderId="1" xfId="1" applyNumberFormat="1" applyFont="1" applyFill="1" applyBorder="1">
      <alignment vertical="center"/>
    </xf>
    <xf numFmtId="182" fontId="4" fillId="7" borderId="83" xfId="1" applyNumberFormat="1" applyFill="1" applyBorder="1">
      <alignment vertical="center"/>
    </xf>
    <xf numFmtId="182" fontId="4" fillId="0" borderId="84" xfId="1" applyNumberFormat="1" applyBorder="1" applyAlignment="1">
      <alignment vertical="center" shrinkToFit="1"/>
    </xf>
    <xf numFmtId="183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177" fontId="30" fillId="8" borderId="14" xfId="0" applyNumberFormat="1" applyFont="1" applyFill="1" applyBorder="1" applyAlignment="1">
      <alignment vertical="center" wrapText="1"/>
    </xf>
    <xf numFmtId="0" fontId="30" fillId="8" borderId="1" xfId="0" applyFont="1" applyFill="1" applyBorder="1" applyAlignment="1">
      <alignment vertical="center" wrapText="1"/>
    </xf>
    <xf numFmtId="49" fontId="30" fillId="8" borderId="1" xfId="0" applyNumberFormat="1" applyFont="1" applyFill="1" applyBorder="1" applyAlignment="1">
      <alignment vertical="center" wrapText="1"/>
    </xf>
    <xf numFmtId="0" fontId="30" fillId="8" borderId="47" xfId="0" applyFont="1" applyFill="1" applyBorder="1" applyAlignment="1">
      <alignment horizontal="center" vertical="center" shrinkToFit="1"/>
    </xf>
    <xf numFmtId="177" fontId="10" fillId="8" borderId="24" xfId="0" applyNumberFormat="1" applyFont="1" applyFill="1" applyBorder="1" applyAlignment="1">
      <alignment vertical="center" wrapText="1"/>
    </xf>
    <xf numFmtId="176" fontId="13" fillId="8" borderId="17" xfId="0" applyNumberFormat="1" applyFont="1" applyFill="1" applyBorder="1" applyAlignment="1">
      <alignment horizontal="center" vertical="center" shrinkToFit="1"/>
    </xf>
    <xf numFmtId="179" fontId="13" fillId="8" borderId="74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8" fontId="13" fillId="0" borderId="10" xfId="0" applyNumberFormat="1" applyFont="1" applyFill="1" applyBorder="1" applyAlignment="1">
      <alignment horizontal="right" vertical="center" shrinkToFit="1"/>
    </xf>
    <xf numFmtId="176" fontId="13" fillId="9" borderId="8" xfId="0" applyNumberFormat="1" applyFont="1" applyFill="1" applyBorder="1" applyAlignment="1">
      <alignment vertical="center" shrinkToFit="1"/>
    </xf>
    <xf numFmtId="176" fontId="13" fillId="9" borderId="9" xfId="0" applyNumberFormat="1" applyFont="1" applyFill="1" applyBorder="1" applyAlignment="1">
      <alignment vertical="center" shrinkToFit="1"/>
    </xf>
    <xf numFmtId="176" fontId="13" fillId="9" borderId="10" xfId="0" applyNumberFormat="1" applyFont="1" applyFill="1" applyBorder="1" applyAlignment="1">
      <alignment vertical="center" shrinkToFit="1"/>
    </xf>
    <xf numFmtId="176" fontId="13" fillId="0" borderId="16" xfId="0" applyNumberFormat="1" applyFont="1" applyFill="1" applyBorder="1" applyAlignment="1">
      <alignment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8" fontId="13" fillId="0" borderId="18" xfId="0" applyNumberFormat="1" applyFont="1" applyFill="1" applyBorder="1" applyAlignment="1">
      <alignment horizontal="right" vertical="center" shrinkToFit="1"/>
    </xf>
    <xf numFmtId="176" fontId="13" fillId="0" borderId="38" xfId="0" applyNumberFormat="1" applyFont="1" applyFill="1" applyBorder="1" applyAlignment="1">
      <alignment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8" fontId="13" fillId="0" borderId="20" xfId="0" applyNumberFormat="1" applyFont="1" applyFill="1" applyBorder="1" applyAlignment="1">
      <alignment horizontal="right" vertical="center" shrinkToFit="1"/>
    </xf>
    <xf numFmtId="0" fontId="30" fillId="8" borderId="14" xfId="0" applyFont="1" applyFill="1" applyBorder="1" applyAlignment="1">
      <alignment vertical="center" wrapText="1"/>
    </xf>
    <xf numFmtId="49" fontId="30" fillId="8" borderId="43" xfId="0" applyNumberFormat="1" applyFont="1" applyFill="1" applyBorder="1" applyAlignment="1">
      <alignment horizontal="center" vertical="center" shrinkToFit="1"/>
    </xf>
    <xf numFmtId="49" fontId="30" fillId="8" borderId="68" xfId="0" applyNumberFormat="1" applyFont="1" applyFill="1" applyBorder="1" applyAlignment="1">
      <alignment horizontal="center" vertical="center" shrinkToFit="1"/>
    </xf>
    <xf numFmtId="0" fontId="30" fillId="8" borderId="44" xfId="0" applyFont="1" applyFill="1" applyBorder="1" applyAlignment="1">
      <alignment horizontal="center" vertical="center" shrinkToFit="1"/>
    </xf>
    <xf numFmtId="0" fontId="30" fillId="8" borderId="45" xfId="0" applyFont="1" applyFill="1" applyBorder="1" applyAlignment="1">
      <alignment horizontal="center" vertical="center" shrinkToFit="1"/>
    </xf>
    <xf numFmtId="49" fontId="30" fillId="8" borderId="46" xfId="0" applyNumberFormat="1" applyFont="1" applyFill="1" applyBorder="1" applyAlignment="1">
      <alignment horizontal="center" vertical="center" shrinkToFit="1"/>
    </xf>
    <xf numFmtId="49" fontId="30" fillId="8" borderId="69" xfId="0" applyNumberFormat="1" applyFont="1" applyFill="1" applyBorder="1" applyAlignment="1">
      <alignment horizontal="center" vertical="center" shrinkToFit="1"/>
    </xf>
    <xf numFmtId="0" fontId="30" fillId="8" borderId="4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56" fontId="1" fillId="0" borderId="0" xfId="1" quotePrefix="1" applyNumberFormat="1" applyFont="1" applyAlignment="1">
      <alignment horizontal="left" vertical="center"/>
    </xf>
    <xf numFmtId="176" fontId="13" fillId="0" borderId="80" xfId="0" applyNumberFormat="1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vertical="center" shrinkToFit="1"/>
    </xf>
    <xf numFmtId="176" fontId="13" fillId="0" borderId="1" xfId="0" applyNumberFormat="1" applyFont="1" applyBorder="1" applyAlignment="1">
      <alignment vertical="center" shrinkToFit="1"/>
    </xf>
    <xf numFmtId="176" fontId="17" fillId="0" borderId="80" xfId="0" applyNumberFormat="1" applyFont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shrinkToFit="1"/>
    </xf>
    <xf numFmtId="0" fontId="13" fillId="2" borderId="66" xfId="0" applyFont="1" applyFill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 shrinkToFit="1"/>
    </xf>
    <xf numFmtId="0" fontId="13" fillId="2" borderId="57" xfId="0" applyFont="1" applyFill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shrinkToFit="1"/>
    </xf>
    <xf numFmtId="0" fontId="13" fillId="2" borderId="65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>
      <alignment horizontal="center" vertical="center" shrinkToFi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7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6" fillId="4" borderId="28" xfId="0" applyFont="1" applyFill="1" applyBorder="1" applyAlignment="1">
      <alignment horizontal="center" vertical="center" shrinkToFit="1"/>
    </xf>
    <xf numFmtId="0" fontId="6" fillId="4" borderId="79" xfId="0" applyFont="1" applyFill="1" applyBorder="1" applyAlignment="1">
      <alignment horizontal="center" vertical="center" shrinkToFit="1"/>
    </xf>
    <xf numFmtId="0" fontId="6" fillId="4" borderId="76" xfId="0" applyFont="1" applyFill="1" applyBorder="1" applyAlignment="1">
      <alignment horizontal="center" vertical="center" shrinkToFit="1"/>
    </xf>
    <xf numFmtId="0" fontId="6" fillId="4" borderId="77" xfId="0" applyFont="1" applyFill="1" applyBorder="1" applyAlignment="1">
      <alignment horizontal="center" vertical="center" shrinkToFit="1"/>
    </xf>
    <xf numFmtId="0" fontId="6" fillId="4" borderId="75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4" borderId="13" xfId="0" applyFont="1" applyFill="1" applyBorder="1" applyAlignment="1">
      <alignment horizontal="center" vertical="center" wrapText="1" shrinkToFit="1"/>
    </xf>
    <xf numFmtId="0" fontId="6" fillId="4" borderId="9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 wrapText="1" indent="1"/>
    </xf>
    <xf numFmtId="0" fontId="12" fillId="8" borderId="7" xfId="0" applyFont="1" applyFill="1" applyBorder="1" applyAlignment="1">
      <alignment horizontal="left" vertical="center" wrapText="1" indent="1"/>
    </xf>
    <xf numFmtId="0" fontId="12" fillId="8" borderId="6" xfId="0" applyFont="1" applyFill="1" applyBorder="1" applyAlignment="1">
      <alignment horizontal="left" vertical="center" wrapText="1" indent="1"/>
    </xf>
    <xf numFmtId="0" fontId="13" fillId="2" borderId="92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95" xfId="0" applyFont="1" applyFill="1" applyBorder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vertical="center"/>
    </xf>
    <xf numFmtId="0" fontId="34" fillId="2" borderId="19" xfId="0" applyFont="1" applyFill="1" applyBorder="1" applyAlignment="1">
      <alignment vertical="center"/>
    </xf>
    <xf numFmtId="0" fontId="13" fillId="2" borderId="88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/>
    </xf>
    <xf numFmtId="0" fontId="13" fillId="2" borderId="9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 shrinkToFi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86"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Medium9"/>
  <colors>
    <mruColors>
      <color rgb="FF66FFFF"/>
      <color rgb="FF85DFFF"/>
      <color rgb="FF008000"/>
      <color rgb="FF00CC00"/>
      <color rgb="FFFFFF00"/>
      <color rgb="FFCCFFFF"/>
      <color rgb="FFFFCCCC"/>
      <color rgb="FFFF99FF"/>
      <color rgb="FF00CCFF"/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2:Z31"/>
  <sheetViews>
    <sheetView view="pageBreakPreview" zoomScale="70" zoomScaleNormal="85" zoomScaleSheetLayoutView="70" workbookViewId="0">
      <selection activeCell="C17" sqref="C1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20" width="5.75" style="1" customWidth="1"/>
    <col min="21" max="21" width="8.375" style="26" customWidth="1"/>
    <col min="22" max="23" width="8.375" style="1" customWidth="1"/>
    <col min="24" max="24" width="27.125" style="1" customWidth="1"/>
    <col min="25" max="251" width="9" style="1"/>
    <col min="252" max="252" width="3.625" style="1" customWidth="1"/>
    <col min="253" max="253" width="13.875" style="1" customWidth="1"/>
    <col min="254" max="254" width="30.5" style="1" bestFit="1" customWidth="1"/>
    <col min="255" max="256" width="8" style="1" bestFit="1" customWidth="1"/>
    <col min="257" max="257" width="4.75" style="1" bestFit="1" customWidth="1"/>
    <col min="258" max="258" width="6.375" style="1" bestFit="1" customWidth="1"/>
    <col min="259" max="259" width="4.75" style="1" bestFit="1" customWidth="1"/>
    <col min="260" max="260" width="6.375" style="1" bestFit="1" customWidth="1"/>
    <col min="261" max="261" width="6.25" style="1" bestFit="1" customWidth="1"/>
    <col min="262" max="267" width="6.25" style="1" customWidth="1"/>
    <col min="268" max="268" width="8" style="1" bestFit="1" customWidth="1"/>
    <col min="269" max="269" width="8" style="1" customWidth="1"/>
    <col min="270" max="270" width="8.25" style="1" customWidth="1"/>
    <col min="271" max="271" width="9" style="1"/>
    <col min="272" max="272" width="10.125" style="1" customWidth="1"/>
    <col min="273" max="273" width="6.875" style="1" customWidth="1"/>
    <col min="274" max="274" width="8.5" style="1" customWidth="1"/>
    <col min="275" max="275" width="6.375" style="1" bestFit="1" customWidth="1"/>
    <col min="276" max="277" width="6.375" style="1" customWidth="1"/>
    <col min="278" max="278" width="13.875" style="1" bestFit="1" customWidth="1"/>
    <col min="279" max="279" width="15.25" style="1" customWidth="1"/>
    <col min="280" max="280" width="22.625" style="1" bestFit="1" customWidth="1"/>
    <col min="281" max="507" width="9" style="1"/>
    <col min="508" max="508" width="3.625" style="1" customWidth="1"/>
    <col min="509" max="509" width="13.875" style="1" customWidth="1"/>
    <col min="510" max="510" width="30.5" style="1" bestFit="1" customWidth="1"/>
    <col min="511" max="512" width="8" style="1" bestFit="1" customWidth="1"/>
    <col min="513" max="513" width="4.75" style="1" bestFit="1" customWidth="1"/>
    <col min="514" max="514" width="6.375" style="1" bestFit="1" customWidth="1"/>
    <col min="515" max="515" width="4.75" style="1" bestFit="1" customWidth="1"/>
    <col min="516" max="516" width="6.375" style="1" bestFit="1" customWidth="1"/>
    <col min="517" max="517" width="6.25" style="1" bestFit="1" customWidth="1"/>
    <col min="518" max="523" width="6.25" style="1" customWidth="1"/>
    <col min="524" max="524" width="8" style="1" bestFit="1" customWidth="1"/>
    <col min="525" max="525" width="8" style="1" customWidth="1"/>
    <col min="526" max="526" width="8.25" style="1" customWidth="1"/>
    <col min="527" max="527" width="9" style="1"/>
    <col min="528" max="528" width="10.125" style="1" customWidth="1"/>
    <col min="529" max="529" width="6.875" style="1" customWidth="1"/>
    <col min="530" max="530" width="8.5" style="1" customWidth="1"/>
    <col min="531" max="531" width="6.375" style="1" bestFit="1" customWidth="1"/>
    <col min="532" max="533" width="6.375" style="1" customWidth="1"/>
    <col min="534" max="534" width="13.875" style="1" bestFit="1" customWidth="1"/>
    <col min="535" max="535" width="15.25" style="1" customWidth="1"/>
    <col min="536" max="536" width="22.625" style="1" bestFit="1" customWidth="1"/>
    <col min="537" max="763" width="9" style="1"/>
    <col min="764" max="764" width="3.625" style="1" customWidth="1"/>
    <col min="765" max="765" width="13.875" style="1" customWidth="1"/>
    <col min="766" max="766" width="30.5" style="1" bestFit="1" customWidth="1"/>
    <col min="767" max="768" width="8" style="1" bestFit="1" customWidth="1"/>
    <col min="769" max="769" width="4.75" style="1" bestFit="1" customWidth="1"/>
    <col min="770" max="770" width="6.375" style="1" bestFit="1" customWidth="1"/>
    <col min="771" max="771" width="4.75" style="1" bestFit="1" customWidth="1"/>
    <col min="772" max="772" width="6.375" style="1" bestFit="1" customWidth="1"/>
    <col min="773" max="773" width="6.25" style="1" bestFit="1" customWidth="1"/>
    <col min="774" max="779" width="6.25" style="1" customWidth="1"/>
    <col min="780" max="780" width="8" style="1" bestFit="1" customWidth="1"/>
    <col min="781" max="781" width="8" style="1" customWidth="1"/>
    <col min="782" max="782" width="8.25" style="1" customWidth="1"/>
    <col min="783" max="783" width="9" style="1"/>
    <col min="784" max="784" width="10.125" style="1" customWidth="1"/>
    <col min="785" max="785" width="6.875" style="1" customWidth="1"/>
    <col min="786" max="786" width="8.5" style="1" customWidth="1"/>
    <col min="787" max="787" width="6.375" style="1" bestFit="1" customWidth="1"/>
    <col min="788" max="789" width="6.375" style="1" customWidth="1"/>
    <col min="790" max="790" width="13.875" style="1" bestFit="1" customWidth="1"/>
    <col min="791" max="791" width="15.25" style="1" customWidth="1"/>
    <col min="792" max="792" width="22.625" style="1" bestFit="1" customWidth="1"/>
    <col min="793" max="1019" width="9" style="1"/>
    <col min="1020" max="1020" width="3.625" style="1" customWidth="1"/>
    <col min="1021" max="1021" width="13.875" style="1" customWidth="1"/>
    <col min="1022" max="1022" width="30.5" style="1" bestFit="1" customWidth="1"/>
    <col min="1023" max="1024" width="8" style="1" bestFit="1" customWidth="1"/>
    <col min="1025" max="1025" width="4.75" style="1" bestFit="1" customWidth="1"/>
    <col min="1026" max="1026" width="6.375" style="1" bestFit="1" customWidth="1"/>
    <col min="1027" max="1027" width="4.75" style="1" bestFit="1" customWidth="1"/>
    <col min="1028" max="1028" width="6.375" style="1" bestFit="1" customWidth="1"/>
    <col min="1029" max="1029" width="6.25" style="1" bestFit="1" customWidth="1"/>
    <col min="1030" max="1035" width="6.25" style="1" customWidth="1"/>
    <col min="1036" max="1036" width="8" style="1" bestFit="1" customWidth="1"/>
    <col min="1037" max="1037" width="8" style="1" customWidth="1"/>
    <col min="1038" max="1038" width="8.25" style="1" customWidth="1"/>
    <col min="1039" max="1039" width="9" style="1"/>
    <col min="1040" max="1040" width="10.125" style="1" customWidth="1"/>
    <col min="1041" max="1041" width="6.875" style="1" customWidth="1"/>
    <col min="1042" max="1042" width="8.5" style="1" customWidth="1"/>
    <col min="1043" max="1043" width="6.375" style="1" bestFit="1" customWidth="1"/>
    <col min="1044" max="1045" width="6.375" style="1" customWidth="1"/>
    <col min="1046" max="1046" width="13.875" style="1" bestFit="1" customWidth="1"/>
    <col min="1047" max="1047" width="15.25" style="1" customWidth="1"/>
    <col min="1048" max="1048" width="22.625" style="1" bestFit="1" customWidth="1"/>
    <col min="1049" max="1275" width="9" style="1"/>
    <col min="1276" max="1276" width="3.625" style="1" customWidth="1"/>
    <col min="1277" max="1277" width="13.875" style="1" customWidth="1"/>
    <col min="1278" max="1278" width="30.5" style="1" bestFit="1" customWidth="1"/>
    <col min="1279" max="1280" width="8" style="1" bestFit="1" customWidth="1"/>
    <col min="1281" max="1281" width="4.75" style="1" bestFit="1" customWidth="1"/>
    <col min="1282" max="1282" width="6.375" style="1" bestFit="1" customWidth="1"/>
    <col min="1283" max="1283" width="4.75" style="1" bestFit="1" customWidth="1"/>
    <col min="1284" max="1284" width="6.375" style="1" bestFit="1" customWidth="1"/>
    <col min="1285" max="1285" width="6.25" style="1" bestFit="1" customWidth="1"/>
    <col min="1286" max="1291" width="6.25" style="1" customWidth="1"/>
    <col min="1292" max="1292" width="8" style="1" bestFit="1" customWidth="1"/>
    <col min="1293" max="1293" width="8" style="1" customWidth="1"/>
    <col min="1294" max="1294" width="8.25" style="1" customWidth="1"/>
    <col min="1295" max="1295" width="9" style="1"/>
    <col min="1296" max="1296" width="10.125" style="1" customWidth="1"/>
    <col min="1297" max="1297" width="6.875" style="1" customWidth="1"/>
    <col min="1298" max="1298" width="8.5" style="1" customWidth="1"/>
    <col min="1299" max="1299" width="6.375" style="1" bestFit="1" customWidth="1"/>
    <col min="1300" max="1301" width="6.375" style="1" customWidth="1"/>
    <col min="1302" max="1302" width="13.875" style="1" bestFit="1" customWidth="1"/>
    <col min="1303" max="1303" width="15.25" style="1" customWidth="1"/>
    <col min="1304" max="1304" width="22.625" style="1" bestFit="1" customWidth="1"/>
    <col min="1305" max="1531" width="9" style="1"/>
    <col min="1532" max="1532" width="3.625" style="1" customWidth="1"/>
    <col min="1533" max="1533" width="13.875" style="1" customWidth="1"/>
    <col min="1534" max="1534" width="30.5" style="1" bestFit="1" customWidth="1"/>
    <col min="1535" max="1536" width="8" style="1" bestFit="1" customWidth="1"/>
    <col min="1537" max="1537" width="4.75" style="1" bestFit="1" customWidth="1"/>
    <col min="1538" max="1538" width="6.375" style="1" bestFit="1" customWidth="1"/>
    <col min="1539" max="1539" width="4.75" style="1" bestFit="1" customWidth="1"/>
    <col min="1540" max="1540" width="6.375" style="1" bestFit="1" customWidth="1"/>
    <col min="1541" max="1541" width="6.25" style="1" bestFit="1" customWidth="1"/>
    <col min="1542" max="1547" width="6.25" style="1" customWidth="1"/>
    <col min="1548" max="1548" width="8" style="1" bestFit="1" customWidth="1"/>
    <col min="1549" max="1549" width="8" style="1" customWidth="1"/>
    <col min="1550" max="1550" width="8.25" style="1" customWidth="1"/>
    <col min="1551" max="1551" width="9" style="1"/>
    <col min="1552" max="1552" width="10.125" style="1" customWidth="1"/>
    <col min="1553" max="1553" width="6.875" style="1" customWidth="1"/>
    <col min="1554" max="1554" width="8.5" style="1" customWidth="1"/>
    <col min="1555" max="1555" width="6.375" style="1" bestFit="1" customWidth="1"/>
    <col min="1556" max="1557" width="6.375" style="1" customWidth="1"/>
    <col min="1558" max="1558" width="13.875" style="1" bestFit="1" customWidth="1"/>
    <col min="1559" max="1559" width="15.25" style="1" customWidth="1"/>
    <col min="1560" max="1560" width="22.625" style="1" bestFit="1" customWidth="1"/>
    <col min="1561" max="1787" width="9" style="1"/>
    <col min="1788" max="1788" width="3.625" style="1" customWidth="1"/>
    <col min="1789" max="1789" width="13.875" style="1" customWidth="1"/>
    <col min="1790" max="1790" width="30.5" style="1" bestFit="1" customWidth="1"/>
    <col min="1791" max="1792" width="8" style="1" bestFit="1" customWidth="1"/>
    <col min="1793" max="1793" width="4.75" style="1" bestFit="1" customWidth="1"/>
    <col min="1794" max="1794" width="6.375" style="1" bestFit="1" customWidth="1"/>
    <col min="1795" max="1795" width="4.75" style="1" bestFit="1" customWidth="1"/>
    <col min="1796" max="1796" width="6.375" style="1" bestFit="1" customWidth="1"/>
    <col min="1797" max="1797" width="6.25" style="1" bestFit="1" customWidth="1"/>
    <col min="1798" max="1803" width="6.25" style="1" customWidth="1"/>
    <col min="1804" max="1804" width="8" style="1" bestFit="1" customWidth="1"/>
    <col min="1805" max="1805" width="8" style="1" customWidth="1"/>
    <col min="1806" max="1806" width="8.25" style="1" customWidth="1"/>
    <col min="1807" max="1807" width="9" style="1"/>
    <col min="1808" max="1808" width="10.125" style="1" customWidth="1"/>
    <col min="1809" max="1809" width="6.875" style="1" customWidth="1"/>
    <col min="1810" max="1810" width="8.5" style="1" customWidth="1"/>
    <col min="1811" max="1811" width="6.375" style="1" bestFit="1" customWidth="1"/>
    <col min="1812" max="1813" width="6.375" style="1" customWidth="1"/>
    <col min="1814" max="1814" width="13.875" style="1" bestFit="1" customWidth="1"/>
    <col min="1815" max="1815" width="15.25" style="1" customWidth="1"/>
    <col min="1816" max="1816" width="22.625" style="1" bestFit="1" customWidth="1"/>
    <col min="1817" max="2043" width="9" style="1"/>
    <col min="2044" max="2044" width="3.625" style="1" customWidth="1"/>
    <col min="2045" max="2045" width="13.875" style="1" customWidth="1"/>
    <col min="2046" max="2046" width="30.5" style="1" bestFit="1" customWidth="1"/>
    <col min="2047" max="2048" width="8" style="1" bestFit="1" customWidth="1"/>
    <col min="2049" max="2049" width="4.75" style="1" bestFit="1" customWidth="1"/>
    <col min="2050" max="2050" width="6.375" style="1" bestFit="1" customWidth="1"/>
    <col min="2051" max="2051" width="4.75" style="1" bestFit="1" customWidth="1"/>
    <col min="2052" max="2052" width="6.375" style="1" bestFit="1" customWidth="1"/>
    <col min="2053" max="2053" width="6.25" style="1" bestFit="1" customWidth="1"/>
    <col min="2054" max="2059" width="6.25" style="1" customWidth="1"/>
    <col min="2060" max="2060" width="8" style="1" bestFit="1" customWidth="1"/>
    <col min="2061" max="2061" width="8" style="1" customWidth="1"/>
    <col min="2062" max="2062" width="8.25" style="1" customWidth="1"/>
    <col min="2063" max="2063" width="9" style="1"/>
    <col min="2064" max="2064" width="10.125" style="1" customWidth="1"/>
    <col min="2065" max="2065" width="6.875" style="1" customWidth="1"/>
    <col min="2066" max="2066" width="8.5" style="1" customWidth="1"/>
    <col min="2067" max="2067" width="6.375" style="1" bestFit="1" customWidth="1"/>
    <col min="2068" max="2069" width="6.375" style="1" customWidth="1"/>
    <col min="2070" max="2070" width="13.875" style="1" bestFit="1" customWidth="1"/>
    <col min="2071" max="2071" width="15.25" style="1" customWidth="1"/>
    <col min="2072" max="2072" width="22.625" style="1" bestFit="1" customWidth="1"/>
    <col min="2073" max="2299" width="9" style="1"/>
    <col min="2300" max="2300" width="3.625" style="1" customWidth="1"/>
    <col min="2301" max="2301" width="13.875" style="1" customWidth="1"/>
    <col min="2302" max="2302" width="30.5" style="1" bestFit="1" customWidth="1"/>
    <col min="2303" max="2304" width="8" style="1" bestFit="1" customWidth="1"/>
    <col min="2305" max="2305" width="4.75" style="1" bestFit="1" customWidth="1"/>
    <col min="2306" max="2306" width="6.375" style="1" bestFit="1" customWidth="1"/>
    <col min="2307" max="2307" width="4.75" style="1" bestFit="1" customWidth="1"/>
    <col min="2308" max="2308" width="6.375" style="1" bestFit="1" customWidth="1"/>
    <col min="2309" max="2309" width="6.25" style="1" bestFit="1" customWidth="1"/>
    <col min="2310" max="2315" width="6.25" style="1" customWidth="1"/>
    <col min="2316" max="2316" width="8" style="1" bestFit="1" customWidth="1"/>
    <col min="2317" max="2317" width="8" style="1" customWidth="1"/>
    <col min="2318" max="2318" width="8.25" style="1" customWidth="1"/>
    <col min="2319" max="2319" width="9" style="1"/>
    <col min="2320" max="2320" width="10.125" style="1" customWidth="1"/>
    <col min="2321" max="2321" width="6.875" style="1" customWidth="1"/>
    <col min="2322" max="2322" width="8.5" style="1" customWidth="1"/>
    <col min="2323" max="2323" width="6.375" style="1" bestFit="1" customWidth="1"/>
    <col min="2324" max="2325" width="6.375" style="1" customWidth="1"/>
    <col min="2326" max="2326" width="13.875" style="1" bestFit="1" customWidth="1"/>
    <col min="2327" max="2327" width="15.25" style="1" customWidth="1"/>
    <col min="2328" max="2328" width="22.625" style="1" bestFit="1" customWidth="1"/>
    <col min="2329" max="2555" width="9" style="1"/>
    <col min="2556" max="2556" width="3.625" style="1" customWidth="1"/>
    <col min="2557" max="2557" width="13.875" style="1" customWidth="1"/>
    <col min="2558" max="2558" width="30.5" style="1" bestFit="1" customWidth="1"/>
    <col min="2559" max="2560" width="8" style="1" bestFit="1" customWidth="1"/>
    <col min="2561" max="2561" width="4.75" style="1" bestFit="1" customWidth="1"/>
    <col min="2562" max="2562" width="6.375" style="1" bestFit="1" customWidth="1"/>
    <col min="2563" max="2563" width="4.75" style="1" bestFit="1" customWidth="1"/>
    <col min="2564" max="2564" width="6.375" style="1" bestFit="1" customWidth="1"/>
    <col min="2565" max="2565" width="6.25" style="1" bestFit="1" customWidth="1"/>
    <col min="2566" max="2571" width="6.25" style="1" customWidth="1"/>
    <col min="2572" max="2572" width="8" style="1" bestFit="1" customWidth="1"/>
    <col min="2573" max="2573" width="8" style="1" customWidth="1"/>
    <col min="2574" max="2574" width="8.25" style="1" customWidth="1"/>
    <col min="2575" max="2575" width="9" style="1"/>
    <col min="2576" max="2576" width="10.125" style="1" customWidth="1"/>
    <col min="2577" max="2577" width="6.875" style="1" customWidth="1"/>
    <col min="2578" max="2578" width="8.5" style="1" customWidth="1"/>
    <col min="2579" max="2579" width="6.375" style="1" bestFit="1" customWidth="1"/>
    <col min="2580" max="2581" width="6.375" style="1" customWidth="1"/>
    <col min="2582" max="2582" width="13.875" style="1" bestFit="1" customWidth="1"/>
    <col min="2583" max="2583" width="15.25" style="1" customWidth="1"/>
    <col min="2584" max="2584" width="22.625" style="1" bestFit="1" customWidth="1"/>
    <col min="2585" max="2811" width="9" style="1"/>
    <col min="2812" max="2812" width="3.625" style="1" customWidth="1"/>
    <col min="2813" max="2813" width="13.875" style="1" customWidth="1"/>
    <col min="2814" max="2814" width="30.5" style="1" bestFit="1" customWidth="1"/>
    <col min="2815" max="2816" width="8" style="1" bestFit="1" customWidth="1"/>
    <col min="2817" max="2817" width="4.75" style="1" bestFit="1" customWidth="1"/>
    <col min="2818" max="2818" width="6.375" style="1" bestFit="1" customWidth="1"/>
    <col min="2819" max="2819" width="4.75" style="1" bestFit="1" customWidth="1"/>
    <col min="2820" max="2820" width="6.375" style="1" bestFit="1" customWidth="1"/>
    <col min="2821" max="2821" width="6.25" style="1" bestFit="1" customWidth="1"/>
    <col min="2822" max="2827" width="6.25" style="1" customWidth="1"/>
    <col min="2828" max="2828" width="8" style="1" bestFit="1" customWidth="1"/>
    <col min="2829" max="2829" width="8" style="1" customWidth="1"/>
    <col min="2830" max="2830" width="8.25" style="1" customWidth="1"/>
    <col min="2831" max="2831" width="9" style="1"/>
    <col min="2832" max="2832" width="10.125" style="1" customWidth="1"/>
    <col min="2833" max="2833" width="6.875" style="1" customWidth="1"/>
    <col min="2834" max="2834" width="8.5" style="1" customWidth="1"/>
    <col min="2835" max="2835" width="6.375" style="1" bestFit="1" customWidth="1"/>
    <col min="2836" max="2837" width="6.375" style="1" customWidth="1"/>
    <col min="2838" max="2838" width="13.875" style="1" bestFit="1" customWidth="1"/>
    <col min="2839" max="2839" width="15.25" style="1" customWidth="1"/>
    <col min="2840" max="2840" width="22.625" style="1" bestFit="1" customWidth="1"/>
    <col min="2841" max="3067" width="9" style="1"/>
    <col min="3068" max="3068" width="3.625" style="1" customWidth="1"/>
    <col min="3069" max="3069" width="13.875" style="1" customWidth="1"/>
    <col min="3070" max="3070" width="30.5" style="1" bestFit="1" customWidth="1"/>
    <col min="3071" max="3072" width="8" style="1" bestFit="1" customWidth="1"/>
    <col min="3073" max="3073" width="4.75" style="1" bestFit="1" customWidth="1"/>
    <col min="3074" max="3074" width="6.375" style="1" bestFit="1" customWidth="1"/>
    <col min="3075" max="3075" width="4.75" style="1" bestFit="1" customWidth="1"/>
    <col min="3076" max="3076" width="6.375" style="1" bestFit="1" customWidth="1"/>
    <col min="3077" max="3077" width="6.25" style="1" bestFit="1" customWidth="1"/>
    <col min="3078" max="3083" width="6.25" style="1" customWidth="1"/>
    <col min="3084" max="3084" width="8" style="1" bestFit="1" customWidth="1"/>
    <col min="3085" max="3085" width="8" style="1" customWidth="1"/>
    <col min="3086" max="3086" width="8.25" style="1" customWidth="1"/>
    <col min="3087" max="3087" width="9" style="1"/>
    <col min="3088" max="3088" width="10.125" style="1" customWidth="1"/>
    <col min="3089" max="3089" width="6.875" style="1" customWidth="1"/>
    <col min="3090" max="3090" width="8.5" style="1" customWidth="1"/>
    <col min="3091" max="3091" width="6.375" style="1" bestFit="1" customWidth="1"/>
    <col min="3092" max="3093" width="6.375" style="1" customWidth="1"/>
    <col min="3094" max="3094" width="13.875" style="1" bestFit="1" customWidth="1"/>
    <col min="3095" max="3095" width="15.25" style="1" customWidth="1"/>
    <col min="3096" max="3096" width="22.625" style="1" bestFit="1" customWidth="1"/>
    <col min="3097" max="3323" width="9" style="1"/>
    <col min="3324" max="3324" width="3.625" style="1" customWidth="1"/>
    <col min="3325" max="3325" width="13.875" style="1" customWidth="1"/>
    <col min="3326" max="3326" width="30.5" style="1" bestFit="1" customWidth="1"/>
    <col min="3327" max="3328" width="8" style="1" bestFit="1" customWidth="1"/>
    <col min="3329" max="3329" width="4.75" style="1" bestFit="1" customWidth="1"/>
    <col min="3330" max="3330" width="6.375" style="1" bestFit="1" customWidth="1"/>
    <col min="3331" max="3331" width="4.75" style="1" bestFit="1" customWidth="1"/>
    <col min="3332" max="3332" width="6.375" style="1" bestFit="1" customWidth="1"/>
    <col min="3333" max="3333" width="6.25" style="1" bestFit="1" customWidth="1"/>
    <col min="3334" max="3339" width="6.25" style="1" customWidth="1"/>
    <col min="3340" max="3340" width="8" style="1" bestFit="1" customWidth="1"/>
    <col min="3341" max="3341" width="8" style="1" customWidth="1"/>
    <col min="3342" max="3342" width="8.25" style="1" customWidth="1"/>
    <col min="3343" max="3343" width="9" style="1"/>
    <col min="3344" max="3344" width="10.125" style="1" customWidth="1"/>
    <col min="3345" max="3345" width="6.875" style="1" customWidth="1"/>
    <col min="3346" max="3346" width="8.5" style="1" customWidth="1"/>
    <col min="3347" max="3347" width="6.375" style="1" bestFit="1" customWidth="1"/>
    <col min="3348" max="3349" width="6.375" style="1" customWidth="1"/>
    <col min="3350" max="3350" width="13.875" style="1" bestFit="1" customWidth="1"/>
    <col min="3351" max="3351" width="15.25" style="1" customWidth="1"/>
    <col min="3352" max="3352" width="22.625" style="1" bestFit="1" customWidth="1"/>
    <col min="3353" max="3579" width="9" style="1"/>
    <col min="3580" max="3580" width="3.625" style="1" customWidth="1"/>
    <col min="3581" max="3581" width="13.875" style="1" customWidth="1"/>
    <col min="3582" max="3582" width="30.5" style="1" bestFit="1" customWidth="1"/>
    <col min="3583" max="3584" width="8" style="1" bestFit="1" customWidth="1"/>
    <col min="3585" max="3585" width="4.75" style="1" bestFit="1" customWidth="1"/>
    <col min="3586" max="3586" width="6.375" style="1" bestFit="1" customWidth="1"/>
    <col min="3587" max="3587" width="4.75" style="1" bestFit="1" customWidth="1"/>
    <col min="3588" max="3588" width="6.375" style="1" bestFit="1" customWidth="1"/>
    <col min="3589" max="3589" width="6.25" style="1" bestFit="1" customWidth="1"/>
    <col min="3590" max="3595" width="6.25" style="1" customWidth="1"/>
    <col min="3596" max="3596" width="8" style="1" bestFit="1" customWidth="1"/>
    <col min="3597" max="3597" width="8" style="1" customWidth="1"/>
    <col min="3598" max="3598" width="8.25" style="1" customWidth="1"/>
    <col min="3599" max="3599" width="9" style="1"/>
    <col min="3600" max="3600" width="10.125" style="1" customWidth="1"/>
    <col min="3601" max="3601" width="6.875" style="1" customWidth="1"/>
    <col min="3602" max="3602" width="8.5" style="1" customWidth="1"/>
    <col min="3603" max="3603" width="6.375" style="1" bestFit="1" customWidth="1"/>
    <col min="3604" max="3605" width="6.375" style="1" customWidth="1"/>
    <col min="3606" max="3606" width="13.875" style="1" bestFit="1" customWidth="1"/>
    <col min="3607" max="3607" width="15.25" style="1" customWidth="1"/>
    <col min="3608" max="3608" width="22.625" style="1" bestFit="1" customWidth="1"/>
    <col min="3609" max="3835" width="9" style="1"/>
    <col min="3836" max="3836" width="3.625" style="1" customWidth="1"/>
    <col min="3837" max="3837" width="13.875" style="1" customWidth="1"/>
    <col min="3838" max="3838" width="30.5" style="1" bestFit="1" customWidth="1"/>
    <col min="3839" max="3840" width="8" style="1" bestFit="1" customWidth="1"/>
    <col min="3841" max="3841" width="4.75" style="1" bestFit="1" customWidth="1"/>
    <col min="3842" max="3842" width="6.375" style="1" bestFit="1" customWidth="1"/>
    <col min="3843" max="3843" width="4.75" style="1" bestFit="1" customWidth="1"/>
    <col min="3844" max="3844" width="6.375" style="1" bestFit="1" customWidth="1"/>
    <col min="3845" max="3845" width="6.25" style="1" bestFit="1" customWidth="1"/>
    <col min="3846" max="3851" width="6.25" style="1" customWidth="1"/>
    <col min="3852" max="3852" width="8" style="1" bestFit="1" customWidth="1"/>
    <col min="3853" max="3853" width="8" style="1" customWidth="1"/>
    <col min="3854" max="3854" width="8.25" style="1" customWidth="1"/>
    <col min="3855" max="3855" width="9" style="1"/>
    <col min="3856" max="3856" width="10.125" style="1" customWidth="1"/>
    <col min="3857" max="3857" width="6.875" style="1" customWidth="1"/>
    <col min="3858" max="3858" width="8.5" style="1" customWidth="1"/>
    <col min="3859" max="3859" width="6.375" style="1" bestFit="1" customWidth="1"/>
    <col min="3860" max="3861" width="6.375" style="1" customWidth="1"/>
    <col min="3862" max="3862" width="13.875" style="1" bestFit="1" customWidth="1"/>
    <col min="3863" max="3863" width="15.25" style="1" customWidth="1"/>
    <col min="3864" max="3864" width="22.625" style="1" bestFit="1" customWidth="1"/>
    <col min="3865" max="4091" width="9" style="1"/>
    <col min="4092" max="4092" width="3.625" style="1" customWidth="1"/>
    <col min="4093" max="4093" width="13.875" style="1" customWidth="1"/>
    <col min="4094" max="4094" width="30.5" style="1" bestFit="1" customWidth="1"/>
    <col min="4095" max="4096" width="8" style="1" bestFit="1" customWidth="1"/>
    <col min="4097" max="4097" width="4.75" style="1" bestFit="1" customWidth="1"/>
    <col min="4098" max="4098" width="6.375" style="1" bestFit="1" customWidth="1"/>
    <col min="4099" max="4099" width="4.75" style="1" bestFit="1" customWidth="1"/>
    <col min="4100" max="4100" width="6.375" style="1" bestFit="1" customWidth="1"/>
    <col min="4101" max="4101" width="6.25" style="1" bestFit="1" customWidth="1"/>
    <col min="4102" max="4107" width="6.25" style="1" customWidth="1"/>
    <col min="4108" max="4108" width="8" style="1" bestFit="1" customWidth="1"/>
    <col min="4109" max="4109" width="8" style="1" customWidth="1"/>
    <col min="4110" max="4110" width="8.25" style="1" customWidth="1"/>
    <col min="4111" max="4111" width="9" style="1"/>
    <col min="4112" max="4112" width="10.125" style="1" customWidth="1"/>
    <col min="4113" max="4113" width="6.875" style="1" customWidth="1"/>
    <col min="4114" max="4114" width="8.5" style="1" customWidth="1"/>
    <col min="4115" max="4115" width="6.375" style="1" bestFit="1" customWidth="1"/>
    <col min="4116" max="4117" width="6.375" style="1" customWidth="1"/>
    <col min="4118" max="4118" width="13.875" style="1" bestFit="1" customWidth="1"/>
    <col min="4119" max="4119" width="15.25" style="1" customWidth="1"/>
    <col min="4120" max="4120" width="22.625" style="1" bestFit="1" customWidth="1"/>
    <col min="4121" max="4347" width="9" style="1"/>
    <col min="4348" max="4348" width="3.625" style="1" customWidth="1"/>
    <col min="4349" max="4349" width="13.875" style="1" customWidth="1"/>
    <col min="4350" max="4350" width="30.5" style="1" bestFit="1" customWidth="1"/>
    <col min="4351" max="4352" width="8" style="1" bestFit="1" customWidth="1"/>
    <col min="4353" max="4353" width="4.75" style="1" bestFit="1" customWidth="1"/>
    <col min="4354" max="4354" width="6.375" style="1" bestFit="1" customWidth="1"/>
    <col min="4355" max="4355" width="4.75" style="1" bestFit="1" customWidth="1"/>
    <col min="4356" max="4356" width="6.375" style="1" bestFit="1" customWidth="1"/>
    <col min="4357" max="4357" width="6.25" style="1" bestFit="1" customWidth="1"/>
    <col min="4358" max="4363" width="6.25" style="1" customWidth="1"/>
    <col min="4364" max="4364" width="8" style="1" bestFit="1" customWidth="1"/>
    <col min="4365" max="4365" width="8" style="1" customWidth="1"/>
    <col min="4366" max="4366" width="8.25" style="1" customWidth="1"/>
    <col min="4367" max="4367" width="9" style="1"/>
    <col min="4368" max="4368" width="10.125" style="1" customWidth="1"/>
    <col min="4369" max="4369" width="6.875" style="1" customWidth="1"/>
    <col min="4370" max="4370" width="8.5" style="1" customWidth="1"/>
    <col min="4371" max="4371" width="6.375" style="1" bestFit="1" customWidth="1"/>
    <col min="4372" max="4373" width="6.375" style="1" customWidth="1"/>
    <col min="4374" max="4374" width="13.875" style="1" bestFit="1" customWidth="1"/>
    <col min="4375" max="4375" width="15.25" style="1" customWidth="1"/>
    <col min="4376" max="4376" width="22.625" style="1" bestFit="1" customWidth="1"/>
    <col min="4377" max="4603" width="9" style="1"/>
    <col min="4604" max="4604" width="3.625" style="1" customWidth="1"/>
    <col min="4605" max="4605" width="13.875" style="1" customWidth="1"/>
    <col min="4606" max="4606" width="30.5" style="1" bestFit="1" customWidth="1"/>
    <col min="4607" max="4608" width="8" style="1" bestFit="1" customWidth="1"/>
    <col min="4609" max="4609" width="4.75" style="1" bestFit="1" customWidth="1"/>
    <col min="4610" max="4610" width="6.375" style="1" bestFit="1" customWidth="1"/>
    <col min="4611" max="4611" width="4.75" style="1" bestFit="1" customWidth="1"/>
    <col min="4612" max="4612" width="6.375" style="1" bestFit="1" customWidth="1"/>
    <col min="4613" max="4613" width="6.25" style="1" bestFit="1" customWidth="1"/>
    <col min="4614" max="4619" width="6.25" style="1" customWidth="1"/>
    <col min="4620" max="4620" width="8" style="1" bestFit="1" customWidth="1"/>
    <col min="4621" max="4621" width="8" style="1" customWidth="1"/>
    <col min="4622" max="4622" width="8.25" style="1" customWidth="1"/>
    <col min="4623" max="4623" width="9" style="1"/>
    <col min="4624" max="4624" width="10.125" style="1" customWidth="1"/>
    <col min="4625" max="4625" width="6.875" style="1" customWidth="1"/>
    <col min="4626" max="4626" width="8.5" style="1" customWidth="1"/>
    <col min="4627" max="4627" width="6.375" style="1" bestFit="1" customWidth="1"/>
    <col min="4628" max="4629" width="6.375" style="1" customWidth="1"/>
    <col min="4630" max="4630" width="13.875" style="1" bestFit="1" customWidth="1"/>
    <col min="4631" max="4631" width="15.25" style="1" customWidth="1"/>
    <col min="4632" max="4632" width="22.625" style="1" bestFit="1" customWidth="1"/>
    <col min="4633" max="4859" width="9" style="1"/>
    <col min="4860" max="4860" width="3.625" style="1" customWidth="1"/>
    <col min="4861" max="4861" width="13.875" style="1" customWidth="1"/>
    <col min="4862" max="4862" width="30.5" style="1" bestFit="1" customWidth="1"/>
    <col min="4863" max="4864" width="8" style="1" bestFit="1" customWidth="1"/>
    <col min="4865" max="4865" width="4.75" style="1" bestFit="1" customWidth="1"/>
    <col min="4866" max="4866" width="6.375" style="1" bestFit="1" customWidth="1"/>
    <col min="4867" max="4867" width="4.75" style="1" bestFit="1" customWidth="1"/>
    <col min="4868" max="4868" width="6.375" style="1" bestFit="1" customWidth="1"/>
    <col min="4869" max="4869" width="6.25" style="1" bestFit="1" customWidth="1"/>
    <col min="4870" max="4875" width="6.25" style="1" customWidth="1"/>
    <col min="4876" max="4876" width="8" style="1" bestFit="1" customWidth="1"/>
    <col min="4877" max="4877" width="8" style="1" customWidth="1"/>
    <col min="4878" max="4878" width="8.25" style="1" customWidth="1"/>
    <col min="4879" max="4879" width="9" style="1"/>
    <col min="4880" max="4880" width="10.125" style="1" customWidth="1"/>
    <col min="4881" max="4881" width="6.875" style="1" customWidth="1"/>
    <col min="4882" max="4882" width="8.5" style="1" customWidth="1"/>
    <col min="4883" max="4883" width="6.375" style="1" bestFit="1" customWidth="1"/>
    <col min="4884" max="4885" width="6.375" style="1" customWidth="1"/>
    <col min="4886" max="4886" width="13.875" style="1" bestFit="1" customWidth="1"/>
    <col min="4887" max="4887" width="15.25" style="1" customWidth="1"/>
    <col min="4888" max="4888" width="22.625" style="1" bestFit="1" customWidth="1"/>
    <col min="4889" max="5115" width="9" style="1"/>
    <col min="5116" max="5116" width="3.625" style="1" customWidth="1"/>
    <col min="5117" max="5117" width="13.875" style="1" customWidth="1"/>
    <col min="5118" max="5118" width="30.5" style="1" bestFit="1" customWidth="1"/>
    <col min="5119" max="5120" width="8" style="1" bestFit="1" customWidth="1"/>
    <col min="5121" max="5121" width="4.75" style="1" bestFit="1" customWidth="1"/>
    <col min="5122" max="5122" width="6.375" style="1" bestFit="1" customWidth="1"/>
    <col min="5123" max="5123" width="4.75" style="1" bestFit="1" customWidth="1"/>
    <col min="5124" max="5124" width="6.375" style="1" bestFit="1" customWidth="1"/>
    <col min="5125" max="5125" width="6.25" style="1" bestFit="1" customWidth="1"/>
    <col min="5126" max="5131" width="6.25" style="1" customWidth="1"/>
    <col min="5132" max="5132" width="8" style="1" bestFit="1" customWidth="1"/>
    <col min="5133" max="5133" width="8" style="1" customWidth="1"/>
    <col min="5134" max="5134" width="8.25" style="1" customWidth="1"/>
    <col min="5135" max="5135" width="9" style="1"/>
    <col min="5136" max="5136" width="10.125" style="1" customWidth="1"/>
    <col min="5137" max="5137" width="6.875" style="1" customWidth="1"/>
    <col min="5138" max="5138" width="8.5" style="1" customWidth="1"/>
    <col min="5139" max="5139" width="6.375" style="1" bestFit="1" customWidth="1"/>
    <col min="5140" max="5141" width="6.375" style="1" customWidth="1"/>
    <col min="5142" max="5142" width="13.875" style="1" bestFit="1" customWidth="1"/>
    <col min="5143" max="5143" width="15.25" style="1" customWidth="1"/>
    <col min="5144" max="5144" width="22.625" style="1" bestFit="1" customWidth="1"/>
    <col min="5145" max="5371" width="9" style="1"/>
    <col min="5372" max="5372" width="3.625" style="1" customWidth="1"/>
    <col min="5373" max="5373" width="13.875" style="1" customWidth="1"/>
    <col min="5374" max="5374" width="30.5" style="1" bestFit="1" customWidth="1"/>
    <col min="5375" max="5376" width="8" style="1" bestFit="1" customWidth="1"/>
    <col min="5377" max="5377" width="4.75" style="1" bestFit="1" customWidth="1"/>
    <col min="5378" max="5378" width="6.375" style="1" bestFit="1" customWidth="1"/>
    <col min="5379" max="5379" width="4.75" style="1" bestFit="1" customWidth="1"/>
    <col min="5380" max="5380" width="6.375" style="1" bestFit="1" customWidth="1"/>
    <col min="5381" max="5381" width="6.25" style="1" bestFit="1" customWidth="1"/>
    <col min="5382" max="5387" width="6.25" style="1" customWidth="1"/>
    <col min="5388" max="5388" width="8" style="1" bestFit="1" customWidth="1"/>
    <col min="5389" max="5389" width="8" style="1" customWidth="1"/>
    <col min="5390" max="5390" width="8.25" style="1" customWidth="1"/>
    <col min="5391" max="5391" width="9" style="1"/>
    <col min="5392" max="5392" width="10.125" style="1" customWidth="1"/>
    <col min="5393" max="5393" width="6.875" style="1" customWidth="1"/>
    <col min="5394" max="5394" width="8.5" style="1" customWidth="1"/>
    <col min="5395" max="5395" width="6.375" style="1" bestFit="1" customWidth="1"/>
    <col min="5396" max="5397" width="6.375" style="1" customWidth="1"/>
    <col min="5398" max="5398" width="13.875" style="1" bestFit="1" customWidth="1"/>
    <col min="5399" max="5399" width="15.25" style="1" customWidth="1"/>
    <col min="5400" max="5400" width="22.625" style="1" bestFit="1" customWidth="1"/>
    <col min="5401" max="5627" width="9" style="1"/>
    <col min="5628" max="5628" width="3.625" style="1" customWidth="1"/>
    <col min="5629" max="5629" width="13.875" style="1" customWidth="1"/>
    <col min="5630" max="5630" width="30.5" style="1" bestFit="1" customWidth="1"/>
    <col min="5631" max="5632" width="8" style="1" bestFit="1" customWidth="1"/>
    <col min="5633" max="5633" width="4.75" style="1" bestFit="1" customWidth="1"/>
    <col min="5634" max="5634" width="6.375" style="1" bestFit="1" customWidth="1"/>
    <col min="5635" max="5635" width="4.75" style="1" bestFit="1" customWidth="1"/>
    <col min="5636" max="5636" width="6.375" style="1" bestFit="1" customWidth="1"/>
    <col min="5637" max="5637" width="6.25" style="1" bestFit="1" customWidth="1"/>
    <col min="5638" max="5643" width="6.25" style="1" customWidth="1"/>
    <col min="5644" max="5644" width="8" style="1" bestFit="1" customWidth="1"/>
    <col min="5645" max="5645" width="8" style="1" customWidth="1"/>
    <col min="5646" max="5646" width="8.25" style="1" customWidth="1"/>
    <col min="5647" max="5647" width="9" style="1"/>
    <col min="5648" max="5648" width="10.125" style="1" customWidth="1"/>
    <col min="5649" max="5649" width="6.875" style="1" customWidth="1"/>
    <col min="5650" max="5650" width="8.5" style="1" customWidth="1"/>
    <col min="5651" max="5651" width="6.375" style="1" bestFit="1" customWidth="1"/>
    <col min="5652" max="5653" width="6.375" style="1" customWidth="1"/>
    <col min="5654" max="5654" width="13.875" style="1" bestFit="1" customWidth="1"/>
    <col min="5655" max="5655" width="15.25" style="1" customWidth="1"/>
    <col min="5656" max="5656" width="22.625" style="1" bestFit="1" customWidth="1"/>
    <col min="5657" max="5883" width="9" style="1"/>
    <col min="5884" max="5884" width="3.625" style="1" customWidth="1"/>
    <col min="5885" max="5885" width="13.875" style="1" customWidth="1"/>
    <col min="5886" max="5886" width="30.5" style="1" bestFit="1" customWidth="1"/>
    <col min="5887" max="5888" width="8" style="1" bestFit="1" customWidth="1"/>
    <col min="5889" max="5889" width="4.75" style="1" bestFit="1" customWidth="1"/>
    <col min="5890" max="5890" width="6.375" style="1" bestFit="1" customWidth="1"/>
    <col min="5891" max="5891" width="4.75" style="1" bestFit="1" customWidth="1"/>
    <col min="5892" max="5892" width="6.375" style="1" bestFit="1" customWidth="1"/>
    <col min="5893" max="5893" width="6.25" style="1" bestFit="1" customWidth="1"/>
    <col min="5894" max="5899" width="6.25" style="1" customWidth="1"/>
    <col min="5900" max="5900" width="8" style="1" bestFit="1" customWidth="1"/>
    <col min="5901" max="5901" width="8" style="1" customWidth="1"/>
    <col min="5902" max="5902" width="8.25" style="1" customWidth="1"/>
    <col min="5903" max="5903" width="9" style="1"/>
    <col min="5904" max="5904" width="10.125" style="1" customWidth="1"/>
    <col min="5905" max="5905" width="6.875" style="1" customWidth="1"/>
    <col min="5906" max="5906" width="8.5" style="1" customWidth="1"/>
    <col min="5907" max="5907" width="6.375" style="1" bestFit="1" customWidth="1"/>
    <col min="5908" max="5909" width="6.375" style="1" customWidth="1"/>
    <col min="5910" max="5910" width="13.875" style="1" bestFit="1" customWidth="1"/>
    <col min="5911" max="5911" width="15.25" style="1" customWidth="1"/>
    <col min="5912" max="5912" width="22.625" style="1" bestFit="1" customWidth="1"/>
    <col min="5913" max="6139" width="9" style="1"/>
    <col min="6140" max="6140" width="3.625" style="1" customWidth="1"/>
    <col min="6141" max="6141" width="13.875" style="1" customWidth="1"/>
    <col min="6142" max="6142" width="30.5" style="1" bestFit="1" customWidth="1"/>
    <col min="6143" max="6144" width="8" style="1" bestFit="1" customWidth="1"/>
    <col min="6145" max="6145" width="4.75" style="1" bestFit="1" customWidth="1"/>
    <col min="6146" max="6146" width="6.375" style="1" bestFit="1" customWidth="1"/>
    <col min="6147" max="6147" width="4.75" style="1" bestFit="1" customWidth="1"/>
    <col min="6148" max="6148" width="6.375" style="1" bestFit="1" customWidth="1"/>
    <col min="6149" max="6149" width="6.25" style="1" bestFit="1" customWidth="1"/>
    <col min="6150" max="6155" width="6.25" style="1" customWidth="1"/>
    <col min="6156" max="6156" width="8" style="1" bestFit="1" customWidth="1"/>
    <col min="6157" max="6157" width="8" style="1" customWidth="1"/>
    <col min="6158" max="6158" width="8.25" style="1" customWidth="1"/>
    <col min="6159" max="6159" width="9" style="1"/>
    <col min="6160" max="6160" width="10.125" style="1" customWidth="1"/>
    <col min="6161" max="6161" width="6.875" style="1" customWidth="1"/>
    <col min="6162" max="6162" width="8.5" style="1" customWidth="1"/>
    <col min="6163" max="6163" width="6.375" style="1" bestFit="1" customWidth="1"/>
    <col min="6164" max="6165" width="6.375" style="1" customWidth="1"/>
    <col min="6166" max="6166" width="13.875" style="1" bestFit="1" customWidth="1"/>
    <col min="6167" max="6167" width="15.25" style="1" customWidth="1"/>
    <col min="6168" max="6168" width="22.625" style="1" bestFit="1" customWidth="1"/>
    <col min="6169" max="6395" width="9" style="1"/>
    <col min="6396" max="6396" width="3.625" style="1" customWidth="1"/>
    <col min="6397" max="6397" width="13.875" style="1" customWidth="1"/>
    <col min="6398" max="6398" width="30.5" style="1" bestFit="1" customWidth="1"/>
    <col min="6399" max="6400" width="8" style="1" bestFit="1" customWidth="1"/>
    <col min="6401" max="6401" width="4.75" style="1" bestFit="1" customWidth="1"/>
    <col min="6402" max="6402" width="6.375" style="1" bestFit="1" customWidth="1"/>
    <col min="6403" max="6403" width="4.75" style="1" bestFit="1" customWidth="1"/>
    <col min="6404" max="6404" width="6.375" style="1" bestFit="1" customWidth="1"/>
    <col min="6405" max="6405" width="6.25" style="1" bestFit="1" customWidth="1"/>
    <col min="6406" max="6411" width="6.25" style="1" customWidth="1"/>
    <col min="6412" max="6412" width="8" style="1" bestFit="1" customWidth="1"/>
    <col min="6413" max="6413" width="8" style="1" customWidth="1"/>
    <col min="6414" max="6414" width="8.25" style="1" customWidth="1"/>
    <col min="6415" max="6415" width="9" style="1"/>
    <col min="6416" max="6416" width="10.125" style="1" customWidth="1"/>
    <col min="6417" max="6417" width="6.875" style="1" customWidth="1"/>
    <col min="6418" max="6418" width="8.5" style="1" customWidth="1"/>
    <col min="6419" max="6419" width="6.375" style="1" bestFit="1" customWidth="1"/>
    <col min="6420" max="6421" width="6.375" style="1" customWidth="1"/>
    <col min="6422" max="6422" width="13.875" style="1" bestFit="1" customWidth="1"/>
    <col min="6423" max="6423" width="15.25" style="1" customWidth="1"/>
    <col min="6424" max="6424" width="22.625" style="1" bestFit="1" customWidth="1"/>
    <col min="6425" max="6651" width="9" style="1"/>
    <col min="6652" max="6652" width="3.625" style="1" customWidth="1"/>
    <col min="6653" max="6653" width="13.875" style="1" customWidth="1"/>
    <col min="6654" max="6654" width="30.5" style="1" bestFit="1" customWidth="1"/>
    <col min="6655" max="6656" width="8" style="1" bestFit="1" customWidth="1"/>
    <col min="6657" max="6657" width="4.75" style="1" bestFit="1" customWidth="1"/>
    <col min="6658" max="6658" width="6.375" style="1" bestFit="1" customWidth="1"/>
    <col min="6659" max="6659" width="4.75" style="1" bestFit="1" customWidth="1"/>
    <col min="6660" max="6660" width="6.375" style="1" bestFit="1" customWidth="1"/>
    <col min="6661" max="6661" width="6.25" style="1" bestFit="1" customWidth="1"/>
    <col min="6662" max="6667" width="6.25" style="1" customWidth="1"/>
    <col min="6668" max="6668" width="8" style="1" bestFit="1" customWidth="1"/>
    <col min="6669" max="6669" width="8" style="1" customWidth="1"/>
    <col min="6670" max="6670" width="8.25" style="1" customWidth="1"/>
    <col min="6671" max="6671" width="9" style="1"/>
    <col min="6672" max="6672" width="10.125" style="1" customWidth="1"/>
    <col min="6673" max="6673" width="6.875" style="1" customWidth="1"/>
    <col min="6674" max="6674" width="8.5" style="1" customWidth="1"/>
    <col min="6675" max="6675" width="6.375" style="1" bestFit="1" customWidth="1"/>
    <col min="6676" max="6677" width="6.375" style="1" customWidth="1"/>
    <col min="6678" max="6678" width="13.875" style="1" bestFit="1" customWidth="1"/>
    <col min="6679" max="6679" width="15.25" style="1" customWidth="1"/>
    <col min="6680" max="6680" width="22.625" style="1" bestFit="1" customWidth="1"/>
    <col min="6681" max="6907" width="9" style="1"/>
    <col min="6908" max="6908" width="3.625" style="1" customWidth="1"/>
    <col min="6909" max="6909" width="13.875" style="1" customWidth="1"/>
    <col min="6910" max="6910" width="30.5" style="1" bestFit="1" customWidth="1"/>
    <col min="6911" max="6912" width="8" style="1" bestFit="1" customWidth="1"/>
    <col min="6913" max="6913" width="4.75" style="1" bestFit="1" customWidth="1"/>
    <col min="6914" max="6914" width="6.375" style="1" bestFit="1" customWidth="1"/>
    <col min="6915" max="6915" width="4.75" style="1" bestFit="1" customWidth="1"/>
    <col min="6916" max="6916" width="6.375" style="1" bestFit="1" customWidth="1"/>
    <col min="6917" max="6917" width="6.25" style="1" bestFit="1" customWidth="1"/>
    <col min="6918" max="6923" width="6.25" style="1" customWidth="1"/>
    <col min="6924" max="6924" width="8" style="1" bestFit="1" customWidth="1"/>
    <col min="6925" max="6925" width="8" style="1" customWidth="1"/>
    <col min="6926" max="6926" width="8.25" style="1" customWidth="1"/>
    <col min="6927" max="6927" width="9" style="1"/>
    <col min="6928" max="6928" width="10.125" style="1" customWidth="1"/>
    <col min="6929" max="6929" width="6.875" style="1" customWidth="1"/>
    <col min="6930" max="6930" width="8.5" style="1" customWidth="1"/>
    <col min="6931" max="6931" width="6.375" style="1" bestFit="1" customWidth="1"/>
    <col min="6932" max="6933" width="6.375" style="1" customWidth="1"/>
    <col min="6934" max="6934" width="13.875" style="1" bestFit="1" customWidth="1"/>
    <col min="6935" max="6935" width="15.25" style="1" customWidth="1"/>
    <col min="6936" max="6936" width="22.625" style="1" bestFit="1" customWidth="1"/>
    <col min="6937" max="7163" width="9" style="1"/>
    <col min="7164" max="7164" width="3.625" style="1" customWidth="1"/>
    <col min="7165" max="7165" width="13.875" style="1" customWidth="1"/>
    <col min="7166" max="7166" width="30.5" style="1" bestFit="1" customWidth="1"/>
    <col min="7167" max="7168" width="8" style="1" bestFit="1" customWidth="1"/>
    <col min="7169" max="7169" width="4.75" style="1" bestFit="1" customWidth="1"/>
    <col min="7170" max="7170" width="6.375" style="1" bestFit="1" customWidth="1"/>
    <col min="7171" max="7171" width="4.75" style="1" bestFit="1" customWidth="1"/>
    <col min="7172" max="7172" width="6.375" style="1" bestFit="1" customWidth="1"/>
    <col min="7173" max="7173" width="6.25" style="1" bestFit="1" customWidth="1"/>
    <col min="7174" max="7179" width="6.25" style="1" customWidth="1"/>
    <col min="7180" max="7180" width="8" style="1" bestFit="1" customWidth="1"/>
    <col min="7181" max="7181" width="8" style="1" customWidth="1"/>
    <col min="7182" max="7182" width="8.25" style="1" customWidth="1"/>
    <col min="7183" max="7183" width="9" style="1"/>
    <col min="7184" max="7184" width="10.125" style="1" customWidth="1"/>
    <col min="7185" max="7185" width="6.875" style="1" customWidth="1"/>
    <col min="7186" max="7186" width="8.5" style="1" customWidth="1"/>
    <col min="7187" max="7187" width="6.375" style="1" bestFit="1" customWidth="1"/>
    <col min="7188" max="7189" width="6.375" style="1" customWidth="1"/>
    <col min="7190" max="7190" width="13.875" style="1" bestFit="1" customWidth="1"/>
    <col min="7191" max="7191" width="15.25" style="1" customWidth="1"/>
    <col min="7192" max="7192" width="22.625" style="1" bestFit="1" customWidth="1"/>
    <col min="7193" max="7419" width="9" style="1"/>
    <col min="7420" max="7420" width="3.625" style="1" customWidth="1"/>
    <col min="7421" max="7421" width="13.875" style="1" customWidth="1"/>
    <col min="7422" max="7422" width="30.5" style="1" bestFit="1" customWidth="1"/>
    <col min="7423" max="7424" width="8" style="1" bestFit="1" customWidth="1"/>
    <col min="7425" max="7425" width="4.75" style="1" bestFit="1" customWidth="1"/>
    <col min="7426" max="7426" width="6.375" style="1" bestFit="1" customWidth="1"/>
    <col min="7427" max="7427" width="4.75" style="1" bestFit="1" customWidth="1"/>
    <col min="7428" max="7428" width="6.375" style="1" bestFit="1" customWidth="1"/>
    <col min="7429" max="7429" width="6.25" style="1" bestFit="1" customWidth="1"/>
    <col min="7430" max="7435" width="6.25" style="1" customWidth="1"/>
    <col min="7436" max="7436" width="8" style="1" bestFit="1" customWidth="1"/>
    <col min="7437" max="7437" width="8" style="1" customWidth="1"/>
    <col min="7438" max="7438" width="8.25" style="1" customWidth="1"/>
    <col min="7439" max="7439" width="9" style="1"/>
    <col min="7440" max="7440" width="10.125" style="1" customWidth="1"/>
    <col min="7441" max="7441" width="6.875" style="1" customWidth="1"/>
    <col min="7442" max="7442" width="8.5" style="1" customWidth="1"/>
    <col min="7443" max="7443" width="6.375" style="1" bestFit="1" customWidth="1"/>
    <col min="7444" max="7445" width="6.375" style="1" customWidth="1"/>
    <col min="7446" max="7446" width="13.875" style="1" bestFit="1" customWidth="1"/>
    <col min="7447" max="7447" width="15.25" style="1" customWidth="1"/>
    <col min="7448" max="7448" width="22.625" style="1" bestFit="1" customWidth="1"/>
    <col min="7449" max="7675" width="9" style="1"/>
    <col min="7676" max="7676" width="3.625" style="1" customWidth="1"/>
    <col min="7677" max="7677" width="13.875" style="1" customWidth="1"/>
    <col min="7678" max="7678" width="30.5" style="1" bestFit="1" customWidth="1"/>
    <col min="7679" max="7680" width="8" style="1" bestFit="1" customWidth="1"/>
    <col min="7681" max="7681" width="4.75" style="1" bestFit="1" customWidth="1"/>
    <col min="7682" max="7682" width="6.375" style="1" bestFit="1" customWidth="1"/>
    <col min="7683" max="7683" width="4.75" style="1" bestFit="1" customWidth="1"/>
    <col min="7684" max="7684" width="6.375" style="1" bestFit="1" customWidth="1"/>
    <col min="7685" max="7685" width="6.25" style="1" bestFit="1" customWidth="1"/>
    <col min="7686" max="7691" width="6.25" style="1" customWidth="1"/>
    <col min="7692" max="7692" width="8" style="1" bestFit="1" customWidth="1"/>
    <col min="7693" max="7693" width="8" style="1" customWidth="1"/>
    <col min="7694" max="7694" width="8.25" style="1" customWidth="1"/>
    <col min="7695" max="7695" width="9" style="1"/>
    <col min="7696" max="7696" width="10.125" style="1" customWidth="1"/>
    <col min="7697" max="7697" width="6.875" style="1" customWidth="1"/>
    <col min="7698" max="7698" width="8.5" style="1" customWidth="1"/>
    <col min="7699" max="7699" width="6.375" style="1" bestFit="1" customWidth="1"/>
    <col min="7700" max="7701" width="6.375" style="1" customWidth="1"/>
    <col min="7702" max="7702" width="13.875" style="1" bestFit="1" customWidth="1"/>
    <col min="7703" max="7703" width="15.25" style="1" customWidth="1"/>
    <col min="7704" max="7704" width="22.625" style="1" bestFit="1" customWidth="1"/>
    <col min="7705" max="7931" width="9" style="1"/>
    <col min="7932" max="7932" width="3.625" style="1" customWidth="1"/>
    <col min="7933" max="7933" width="13.875" style="1" customWidth="1"/>
    <col min="7934" max="7934" width="30.5" style="1" bestFit="1" customWidth="1"/>
    <col min="7935" max="7936" width="8" style="1" bestFit="1" customWidth="1"/>
    <col min="7937" max="7937" width="4.75" style="1" bestFit="1" customWidth="1"/>
    <col min="7938" max="7938" width="6.375" style="1" bestFit="1" customWidth="1"/>
    <col min="7939" max="7939" width="4.75" style="1" bestFit="1" customWidth="1"/>
    <col min="7940" max="7940" width="6.375" style="1" bestFit="1" customWidth="1"/>
    <col min="7941" max="7941" width="6.25" style="1" bestFit="1" customWidth="1"/>
    <col min="7942" max="7947" width="6.25" style="1" customWidth="1"/>
    <col min="7948" max="7948" width="8" style="1" bestFit="1" customWidth="1"/>
    <col min="7949" max="7949" width="8" style="1" customWidth="1"/>
    <col min="7950" max="7950" width="8.25" style="1" customWidth="1"/>
    <col min="7951" max="7951" width="9" style="1"/>
    <col min="7952" max="7952" width="10.125" style="1" customWidth="1"/>
    <col min="7953" max="7953" width="6.875" style="1" customWidth="1"/>
    <col min="7954" max="7954" width="8.5" style="1" customWidth="1"/>
    <col min="7955" max="7955" width="6.375" style="1" bestFit="1" customWidth="1"/>
    <col min="7956" max="7957" width="6.375" style="1" customWidth="1"/>
    <col min="7958" max="7958" width="13.875" style="1" bestFit="1" customWidth="1"/>
    <col min="7959" max="7959" width="15.25" style="1" customWidth="1"/>
    <col min="7960" max="7960" width="22.625" style="1" bestFit="1" customWidth="1"/>
    <col min="7961" max="8187" width="9" style="1"/>
    <col min="8188" max="8188" width="3.625" style="1" customWidth="1"/>
    <col min="8189" max="8189" width="13.875" style="1" customWidth="1"/>
    <col min="8190" max="8190" width="30.5" style="1" bestFit="1" customWidth="1"/>
    <col min="8191" max="8192" width="8" style="1" bestFit="1" customWidth="1"/>
    <col min="8193" max="8193" width="4.75" style="1" bestFit="1" customWidth="1"/>
    <col min="8194" max="8194" width="6.375" style="1" bestFit="1" customWidth="1"/>
    <col min="8195" max="8195" width="4.75" style="1" bestFit="1" customWidth="1"/>
    <col min="8196" max="8196" width="6.375" style="1" bestFit="1" customWidth="1"/>
    <col min="8197" max="8197" width="6.25" style="1" bestFit="1" customWidth="1"/>
    <col min="8198" max="8203" width="6.25" style="1" customWidth="1"/>
    <col min="8204" max="8204" width="8" style="1" bestFit="1" customWidth="1"/>
    <col min="8205" max="8205" width="8" style="1" customWidth="1"/>
    <col min="8206" max="8206" width="8.25" style="1" customWidth="1"/>
    <col min="8207" max="8207" width="9" style="1"/>
    <col min="8208" max="8208" width="10.125" style="1" customWidth="1"/>
    <col min="8209" max="8209" width="6.875" style="1" customWidth="1"/>
    <col min="8210" max="8210" width="8.5" style="1" customWidth="1"/>
    <col min="8211" max="8211" width="6.375" style="1" bestFit="1" customWidth="1"/>
    <col min="8212" max="8213" width="6.375" style="1" customWidth="1"/>
    <col min="8214" max="8214" width="13.875" style="1" bestFit="1" customWidth="1"/>
    <col min="8215" max="8215" width="15.25" style="1" customWidth="1"/>
    <col min="8216" max="8216" width="22.625" style="1" bestFit="1" customWidth="1"/>
    <col min="8217" max="8443" width="9" style="1"/>
    <col min="8444" max="8444" width="3.625" style="1" customWidth="1"/>
    <col min="8445" max="8445" width="13.875" style="1" customWidth="1"/>
    <col min="8446" max="8446" width="30.5" style="1" bestFit="1" customWidth="1"/>
    <col min="8447" max="8448" width="8" style="1" bestFit="1" customWidth="1"/>
    <col min="8449" max="8449" width="4.75" style="1" bestFit="1" customWidth="1"/>
    <col min="8450" max="8450" width="6.375" style="1" bestFit="1" customWidth="1"/>
    <col min="8451" max="8451" width="4.75" style="1" bestFit="1" customWidth="1"/>
    <col min="8452" max="8452" width="6.375" style="1" bestFit="1" customWidth="1"/>
    <col min="8453" max="8453" width="6.25" style="1" bestFit="1" customWidth="1"/>
    <col min="8454" max="8459" width="6.25" style="1" customWidth="1"/>
    <col min="8460" max="8460" width="8" style="1" bestFit="1" customWidth="1"/>
    <col min="8461" max="8461" width="8" style="1" customWidth="1"/>
    <col min="8462" max="8462" width="8.25" style="1" customWidth="1"/>
    <col min="8463" max="8463" width="9" style="1"/>
    <col min="8464" max="8464" width="10.125" style="1" customWidth="1"/>
    <col min="8465" max="8465" width="6.875" style="1" customWidth="1"/>
    <col min="8466" max="8466" width="8.5" style="1" customWidth="1"/>
    <col min="8467" max="8467" width="6.375" style="1" bestFit="1" customWidth="1"/>
    <col min="8468" max="8469" width="6.375" style="1" customWidth="1"/>
    <col min="8470" max="8470" width="13.875" style="1" bestFit="1" customWidth="1"/>
    <col min="8471" max="8471" width="15.25" style="1" customWidth="1"/>
    <col min="8472" max="8472" width="22.625" style="1" bestFit="1" customWidth="1"/>
    <col min="8473" max="8699" width="9" style="1"/>
    <col min="8700" max="8700" width="3.625" style="1" customWidth="1"/>
    <col min="8701" max="8701" width="13.875" style="1" customWidth="1"/>
    <col min="8702" max="8702" width="30.5" style="1" bestFit="1" customWidth="1"/>
    <col min="8703" max="8704" width="8" style="1" bestFit="1" customWidth="1"/>
    <col min="8705" max="8705" width="4.75" style="1" bestFit="1" customWidth="1"/>
    <col min="8706" max="8706" width="6.375" style="1" bestFit="1" customWidth="1"/>
    <col min="8707" max="8707" width="4.75" style="1" bestFit="1" customWidth="1"/>
    <col min="8708" max="8708" width="6.375" style="1" bestFit="1" customWidth="1"/>
    <col min="8709" max="8709" width="6.25" style="1" bestFit="1" customWidth="1"/>
    <col min="8710" max="8715" width="6.25" style="1" customWidth="1"/>
    <col min="8716" max="8716" width="8" style="1" bestFit="1" customWidth="1"/>
    <col min="8717" max="8717" width="8" style="1" customWidth="1"/>
    <col min="8718" max="8718" width="8.25" style="1" customWidth="1"/>
    <col min="8719" max="8719" width="9" style="1"/>
    <col min="8720" max="8720" width="10.125" style="1" customWidth="1"/>
    <col min="8721" max="8721" width="6.875" style="1" customWidth="1"/>
    <col min="8722" max="8722" width="8.5" style="1" customWidth="1"/>
    <col min="8723" max="8723" width="6.375" style="1" bestFit="1" customWidth="1"/>
    <col min="8724" max="8725" width="6.375" style="1" customWidth="1"/>
    <col min="8726" max="8726" width="13.875" style="1" bestFit="1" customWidth="1"/>
    <col min="8727" max="8727" width="15.25" style="1" customWidth="1"/>
    <col min="8728" max="8728" width="22.625" style="1" bestFit="1" customWidth="1"/>
    <col min="8729" max="8955" width="9" style="1"/>
    <col min="8956" max="8956" width="3.625" style="1" customWidth="1"/>
    <col min="8957" max="8957" width="13.875" style="1" customWidth="1"/>
    <col min="8958" max="8958" width="30.5" style="1" bestFit="1" customWidth="1"/>
    <col min="8959" max="8960" width="8" style="1" bestFit="1" customWidth="1"/>
    <col min="8961" max="8961" width="4.75" style="1" bestFit="1" customWidth="1"/>
    <col min="8962" max="8962" width="6.375" style="1" bestFit="1" customWidth="1"/>
    <col min="8963" max="8963" width="4.75" style="1" bestFit="1" customWidth="1"/>
    <col min="8964" max="8964" width="6.375" style="1" bestFit="1" customWidth="1"/>
    <col min="8965" max="8965" width="6.25" style="1" bestFit="1" customWidth="1"/>
    <col min="8966" max="8971" width="6.25" style="1" customWidth="1"/>
    <col min="8972" max="8972" width="8" style="1" bestFit="1" customWidth="1"/>
    <col min="8973" max="8973" width="8" style="1" customWidth="1"/>
    <col min="8974" max="8974" width="8.25" style="1" customWidth="1"/>
    <col min="8975" max="8975" width="9" style="1"/>
    <col min="8976" max="8976" width="10.125" style="1" customWidth="1"/>
    <col min="8977" max="8977" width="6.875" style="1" customWidth="1"/>
    <col min="8978" max="8978" width="8.5" style="1" customWidth="1"/>
    <col min="8979" max="8979" width="6.375" style="1" bestFit="1" customWidth="1"/>
    <col min="8980" max="8981" width="6.375" style="1" customWidth="1"/>
    <col min="8982" max="8982" width="13.875" style="1" bestFit="1" customWidth="1"/>
    <col min="8983" max="8983" width="15.25" style="1" customWidth="1"/>
    <col min="8984" max="8984" width="22.625" style="1" bestFit="1" customWidth="1"/>
    <col min="8985" max="9211" width="9" style="1"/>
    <col min="9212" max="9212" width="3.625" style="1" customWidth="1"/>
    <col min="9213" max="9213" width="13.875" style="1" customWidth="1"/>
    <col min="9214" max="9214" width="30.5" style="1" bestFit="1" customWidth="1"/>
    <col min="9215" max="9216" width="8" style="1" bestFit="1" customWidth="1"/>
    <col min="9217" max="9217" width="4.75" style="1" bestFit="1" customWidth="1"/>
    <col min="9218" max="9218" width="6.375" style="1" bestFit="1" customWidth="1"/>
    <col min="9219" max="9219" width="4.75" style="1" bestFit="1" customWidth="1"/>
    <col min="9220" max="9220" width="6.375" style="1" bestFit="1" customWidth="1"/>
    <col min="9221" max="9221" width="6.25" style="1" bestFit="1" customWidth="1"/>
    <col min="9222" max="9227" width="6.25" style="1" customWidth="1"/>
    <col min="9228" max="9228" width="8" style="1" bestFit="1" customWidth="1"/>
    <col min="9229" max="9229" width="8" style="1" customWidth="1"/>
    <col min="9230" max="9230" width="8.25" style="1" customWidth="1"/>
    <col min="9231" max="9231" width="9" style="1"/>
    <col min="9232" max="9232" width="10.125" style="1" customWidth="1"/>
    <col min="9233" max="9233" width="6.875" style="1" customWidth="1"/>
    <col min="9234" max="9234" width="8.5" style="1" customWidth="1"/>
    <col min="9235" max="9235" width="6.375" style="1" bestFit="1" customWidth="1"/>
    <col min="9236" max="9237" width="6.375" style="1" customWidth="1"/>
    <col min="9238" max="9238" width="13.875" style="1" bestFit="1" customWidth="1"/>
    <col min="9239" max="9239" width="15.25" style="1" customWidth="1"/>
    <col min="9240" max="9240" width="22.625" style="1" bestFit="1" customWidth="1"/>
    <col min="9241" max="9467" width="9" style="1"/>
    <col min="9468" max="9468" width="3.625" style="1" customWidth="1"/>
    <col min="9469" max="9469" width="13.875" style="1" customWidth="1"/>
    <col min="9470" max="9470" width="30.5" style="1" bestFit="1" customWidth="1"/>
    <col min="9471" max="9472" width="8" style="1" bestFit="1" customWidth="1"/>
    <col min="9473" max="9473" width="4.75" style="1" bestFit="1" customWidth="1"/>
    <col min="9474" max="9474" width="6.375" style="1" bestFit="1" customWidth="1"/>
    <col min="9475" max="9475" width="4.75" style="1" bestFit="1" customWidth="1"/>
    <col min="9476" max="9476" width="6.375" style="1" bestFit="1" customWidth="1"/>
    <col min="9477" max="9477" width="6.25" style="1" bestFit="1" customWidth="1"/>
    <col min="9478" max="9483" width="6.25" style="1" customWidth="1"/>
    <col min="9484" max="9484" width="8" style="1" bestFit="1" customWidth="1"/>
    <col min="9485" max="9485" width="8" style="1" customWidth="1"/>
    <col min="9486" max="9486" width="8.25" style="1" customWidth="1"/>
    <col min="9487" max="9487" width="9" style="1"/>
    <col min="9488" max="9488" width="10.125" style="1" customWidth="1"/>
    <col min="9489" max="9489" width="6.875" style="1" customWidth="1"/>
    <col min="9490" max="9490" width="8.5" style="1" customWidth="1"/>
    <col min="9491" max="9491" width="6.375" style="1" bestFit="1" customWidth="1"/>
    <col min="9492" max="9493" width="6.375" style="1" customWidth="1"/>
    <col min="9494" max="9494" width="13.875" style="1" bestFit="1" customWidth="1"/>
    <col min="9495" max="9495" width="15.25" style="1" customWidth="1"/>
    <col min="9496" max="9496" width="22.625" style="1" bestFit="1" customWidth="1"/>
    <col min="9497" max="9723" width="9" style="1"/>
    <col min="9724" max="9724" width="3.625" style="1" customWidth="1"/>
    <col min="9725" max="9725" width="13.875" style="1" customWidth="1"/>
    <col min="9726" max="9726" width="30.5" style="1" bestFit="1" customWidth="1"/>
    <col min="9727" max="9728" width="8" style="1" bestFit="1" customWidth="1"/>
    <col min="9729" max="9729" width="4.75" style="1" bestFit="1" customWidth="1"/>
    <col min="9730" max="9730" width="6.375" style="1" bestFit="1" customWidth="1"/>
    <col min="9731" max="9731" width="4.75" style="1" bestFit="1" customWidth="1"/>
    <col min="9732" max="9732" width="6.375" style="1" bestFit="1" customWidth="1"/>
    <col min="9733" max="9733" width="6.25" style="1" bestFit="1" customWidth="1"/>
    <col min="9734" max="9739" width="6.25" style="1" customWidth="1"/>
    <col min="9740" max="9740" width="8" style="1" bestFit="1" customWidth="1"/>
    <col min="9741" max="9741" width="8" style="1" customWidth="1"/>
    <col min="9742" max="9742" width="8.25" style="1" customWidth="1"/>
    <col min="9743" max="9743" width="9" style="1"/>
    <col min="9744" max="9744" width="10.125" style="1" customWidth="1"/>
    <col min="9745" max="9745" width="6.875" style="1" customWidth="1"/>
    <col min="9746" max="9746" width="8.5" style="1" customWidth="1"/>
    <col min="9747" max="9747" width="6.375" style="1" bestFit="1" customWidth="1"/>
    <col min="9748" max="9749" width="6.375" style="1" customWidth="1"/>
    <col min="9750" max="9750" width="13.875" style="1" bestFit="1" customWidth="1"/>
    <col min="9751" max="9751" width="15.25" style="1" customWidth="1"/>
    <col min="9752" max="9752" width="22.625" style="1" bestFit="1" customWidth="1"/>
    <col min="9753" max="9979" width="9" style="1"/>
    <col min="9980" max="9980" width="3.625" style="1" customWidth="1"/>
    <col min="9981" max="9981" width="13.875" style="1" customWidth="1"/>
    <col min="9982" max="9982" width="30.5" style="1" bestFit="1" customWidth="1"/>
    <col min="9983" max="9984" width="8" style="1" bestFit="1" customWidth="1"/>
    <col min="9985" max="9985" width="4.75" style="1" bestFit="1" customWidth="1"/>
    <col min="9986" max="9986" width="6.375" style="1" bestFit="1" customWidth="1"/>
    <col min="9987" max="9987" width="4.75" style="1" bestFit="1" customWidth="1"/>
    <col min="9988" max="9988" width="6.375" style="1" bestFit="1" customWidth="1"/>
    <col min="9989" max="9989" width="6.25" style="1" bestFit="1" customWidth="1"/>
    <col min="9990" max="9995" width="6.25" style="1" customWidth="1"/>
    <col min="9996" max="9996" width="8" style="1" bestFit="1" customWidth="1"/>
    <col min="9997" max="9997" width="8" style="1" customWidth="1"/>
    <col min="9998" max="9998" width="8.25" style="1" customWidth="1"/>
    <col min="9999" max="9999" width="9" style="1"/>
    <col min="10000" max="10000" width="10.125" style="1" customWidth="1"/>
    <col min="10001" max="10001" width="6.875" style="1" customWidth="1"/>
    <col min="10002" max="10002" width="8.5" style="1" customWidth="1"/>
    <col min="10003" max="10003" width="6.375" style="1" bestFit="1" customWidth="1"/>
    <col min="10004" max="10005" width="6.375" style="1" customWidth="1"/>
    <col min="10006" max="10006" width="13.875" style="1" bestFit="1" customWidth="1"/>
    <col min="10007" max="10007" width="15.25" style="1" customWidth="1"/>
    <col min="10008" max="10008" width="22.625" style="1" bestFit="1" customWidth="1"/>
    <col min="10009" max="10235" width="9" style="1"/>
    <col min="10236" max="10236" width="3.625" style="1" customWidth="1"/>
    <col min="10237" max="10237" width="13.875" style="1" customWidth="1"/>
    <col min="10238" max="10238" width="30.5" style="1" bestFit="1" customWidth="1"/>
    <col min="10239" max="10240" width="8" style="1" bestFit="1" customWidth="1"/>
    <col min="10241" max="10241" width="4.75" style="1" bestFit="1" customWidth="1"/>
    <col min="10242" max="10242" width="6.375" style="1" bestFit="1" customWidth="1"/>
    <col min="10243" max="10243" width="4.75" style="1" bestFit="1" customWidth="1"/>
    <col min="10244" max="10244" width="6.375" style="1" bestFit="1" customWidth="1"/>
    <col min="10245" max="10245" width="6.25" style="1" bestFit="1" customWidth="1"/>
    <col min="10246" max="10251" width="6.25" style="1" customWidth="1"/>
    <col min="10252" max="10252" width="8" style="1" bestFit="1" customWidth="1"/>
    <col min="10253" max="10253" width="8" style="1" customWidth="1"/>
    <col min="10254" max="10254" width="8.25" style="1" customWidth="1"/>
    <col min="10255" max="10255" width="9" style="1"/>
    <col min="10256" max="10256" width="10.125" style="1" customWidth="1"/>
    <col min="10257" max="10257" width="6.875" style="1" customWidth="1"/>
    <col min="10258" max="10258" width="8.5" style="1" customWidth="1"/>
    <col min="10259" max="10259" width="6.375" style="1" bestFit="1" customWidth="1"/>
    <col min="10260" max="10261" width="6.375" style="1" customWidth="1"/>
    <col min="10262" max="10262" width="13.875" style="1" bestFit="1" customWidth="1"/>
    <col min="10263" max="10263" width="15.25" style="1" customWidth="1"/>
    <col min="10264" max="10264" width="22.625" style="1" bestFit="1" customWidth="1"/>
    <col min="10265" max="10491" width="9" style="1"/>
    <col min="10492" max="10492" width="3.625" style="1" customWidth="1"/>
    <col min="10493" max="10493" width="13.875" style="1" customWidth="1"/>
    <col min="10494" max="10494" width="30.5" style="1" bestFit="1" customWidth="1"/>
    <col min="10495" max="10496" width="8" style="1" bestFit="1" customWidth="1"/>
    <col min="10497" max="10497" width="4.75" style="1" bestFit="1" customWidth="1"/>
    <col min="10498" max="10498" width="6.375" style="1" bestFit="1" customWidth="1"/>
    <col min="10499" max="10499" width="4.75" style="1" bestFit="1" customWidth="1"/>
    <col min="10500" max="10500" width="6.375" style="1" bestFit="1" customWidth="1"/>
    <col min="10501" max="10501" width="6.25" style="1" bestFit="1" customWidth="1"/>
    <col min="10502" max="10507" width="6.25" style="1" customWidth="1"/>
    <col min="10508" max="10508" width="8" style="1" bestFit="1" customWidth="1"/>
    <col min="10509" max="10509" width="8" style="1" customWidth="1"/>
    <col min="10510" max="10510" width="8.25" style="1" customWidth="1"/>
    <col min="10511" max="10511" width="9" style="1"/>
    <col min="10512" max="10512" width="10.125" style="1" customWidth="1"/>
    <col min="10513" max="10513" width="6.875" style="1" customWidth="1"/>
    <col min="10514" max="10514" width="8.5" style="1" customWidth="1"/>
    <col min="10515" max="10515" width="6.375" style="1" bestFit="1" customWidth="1"/>
    <col min="10516" max="10517" width="6.375" style="1" customWidth="1"/>
    <col min="10518" max="10518" width="13.875" style="1" bestFit="1" customWidth="1"/>
    <col min="10519" max="10519" width="15.25" style="1" customWidth="1"/>
    <col min="10520" max="10520" width="22.625" style="1" bestFit="1" customWidth="1"/>
    <col min="10521" max="10747" width="9" style="1"/>
    <col min="10748" max="10748" width="3.625" style="1" customWidth="1"/>
    <col min="10749" max="10749" width="13.875" style="1" customWidth="1"/>
    <col min="10750" max="10750" width="30.5" style="1" bestFit="1" customWidth="1"/>
    <col min="10751" max="10752" width="8" style="1" bestFit="1" customWidth="1"/>
    <col min="10753" max="10753" width="4.75" style="1" bestFit="1" customWidth="1"/>
    <col min="10754" max="10754" width="6.375" style="1" bestFit="1" customWidth="1"/>
    <col min="10755" max="10755" width="4.75" style="1" bestFit="1" customWidth="1"/>
    <col min="10756" max="10756" width="6.375" style="1" bestFit="1" customWidth="1"/>
    <col min="10757" max="10757" width="6.25" style="1" bestFit="1" customWidth="1"/>
    <col min="10758" max="10763" width="6.25" style="1" customWidth="1"/>
    <col min="10764" max="10764" width="8" style="1" bestFit="1" customWidth="1"/>
    <col min="10765" max="10765" width="8" style="1" customWidth="1"/>
    <col min="10766" max="10766" width="8.25" style="1" customWidth="1"/>
    <col min="10767" max="10767" width="9" style="1"/>
    <col min="10768" max="10768" width="10.125" style="1" customWidth="1"/>
    <col min="10769" max="10769" width="6.875" style="1" customWidth="1"/>
    <col min="10770" max="10770" width="8.5" style="1" customWidth="1"/>
    <col min="10771" max="10771" width="6.375" style="1" bestFit="1" customWidth="1"/>
    <col min="10772" max="10773" width="6.375" style="1" customWidth="1"/>
    <col min="10774" max="10774" width="13.875" style="1" bestFit="1" customWidth="1"/>
    <col min="10775" max="10775" width="15.25" style="1" customWidth="1"/>
    <col min="10776" max="10776" width="22.625" style="1" bestFit="1" customWidth="1"/>
    <col min="10777" max="11003" width="9" style="1"/>
    <col min="11004" max="11004" width="3.625" style="1" customWidth="1"/>
    <col min="11005" max="11005" width="13.875" style="1" customWidth="1"/>
    <col min="11006" max="11006" width="30.5" style="1" bestFit="1" customWidth="1"/>
    <col min="11007" max="11008" width="8" style="1" bestFit="1" customWidth="1"/>
    <col min="11009" max="11009" width="4.75" style="1" bestFit="1" customWidth="1"/>
    <col min="11010" max="11010" width="6.375" style="1" bestFit="1" customWidth="1"/>
    <col min="11011" max="11011" width="4.75" style="1" bestFit="1" customWidth="1"/>
    <col min="11012" max="11012" width="6.375" style="1" bestFit="1" customWidth="1"/>
    <col min="11013" max="11013" width="6.25" style="1" bestFit="1" customWidth="1"/>
    <col min="11014" max="11019" width="6.25" style="1" customWidth="1"/>
    <col min="11020" max="11020" width="8" style="1" bestFit="1" customWidth="1"/>
    <col min="11021" max="11021" width="8" style="1" customWidth="1"/>
    <col min="11022" max="11022" width="8.25" style="1" customWidth="1"/>
    <col min="11023" max="11023" width="9" style="1"/>
    <col min="11024" max="11024" width="10.125" style="1" customWidth="1"/>
    <col min="11025" max="11025" width="6.875" style="1" customWidth="1"/>
    <col min="11026" max="11026" width="8.5" style="1" customWidth="1"/>
    <col min="11027" max="11027" width="6.375" style="1" bestFit="1" customWidth="1"/>
    <col min="11028" max="11029" width="6.375" style="1" customWidth="1"/>
    <col min="11030" max="11030" width="13.875" style="1" bestFit="1" customWidth="1"/>
    <col min="11031" max="11031" width="15.25" style="1" customWidth="1"/>
    <col min="11032" max="11032" width="22.625" style="1" bestFit="1" customWidth="1"/>
    <col min="11033" max="11259" width="9" style="1"/>
    <col min="11260" max="11260" width="3.625" style="1" customWidth="1"/>
    <col min="11261" max="11261" width="13.875" style="1" customWidth="1"/>
    <col min="11262" max="11262" width="30.5" style="1" bestFit="1" customWidth="1"/>
    <col min="11263" max="11264" width="8" style="1" bestFit="1" customWidth="1"/>
    <col min="11265" max="11265" width="4.75" style="1" bestFit="1" customWidth="1"/>
    <col min="11266" max="11266" width="6.375" style="1" bestFit="1" customWidth="1"/>
    <col min="11267" max="11267" width="4.75" style="1" bestFit="1" customWidth="1"/>
    <col min="11268" max="11268" width="6.375" style="1" bestFit="1" customWidth="1"/>
    <col min="11269" max="11269" width="6.25" style="1" bestFit="1" customWidth="1"/>
    <col min="11270" max="11275" width="6.25" style="1" customWidth="1"/>
    <col min="11276" max="11276" width="8" style="1" bestFit="1" customWidth="1"/>
    <col min="11277" max="11277" width="8" style="1" customWidth="1"/>
    <col min="11278" max="11278" width="8.25" style="1" customWidth="1"/>
    <col min="11279" max="11279" width="9" style="1"/>
    <col min="11280" max="11280" width="10.125" style="1" customWidth="1"/>
    <col min="11281" max="11281" width="6.875" style="1" customWidth="1"/>
    <col min="11282" max="11282" width="8.5" style="1" customWidth="1"/>
    <col min="11283" max="11283" width="6.375" style="1" bestFit="1" customWidth="1"/>
    <col min="11284" max="11285" width="6.375" style="1" customWidth="1"/>
    <col min="11286" max="11286" width="13.875" style="1" bestFit="1" customWidth="1"/>
    <col min="11287" max="11287" width="15.25" style="1" customWidth="1"/>
    <col min="11288" max="11288" width="22.625" style="1" bestFit="1" customWidth="1"/>
    <col min="11289" max="11515" width="9" style="1"/>
    <col min="11516" max="11516" width="3.625" style="1" customWidth="1"/>
    <col min="11517" max="11517" width="13.875" style="1" customWidth="1"/>
    <col min="11518" max="11518" width="30.5" style="1" bestFit="1" customWidth="1"/>
    <col min="11519" max="11520" width="8" style="1" bestFit="1" customWidth="1"/>
    <col min="11521" max="11521" width="4.75" style="1" bestFit="1" customWidth="1"/>
    <col min="11522" max="11522" width="6.375" style="1" bestFit="1" customWidth="1"/>
    <col min="11523" max="11523" width="4.75" style="1" bestFit="1" customWidth="1"/>
    <col min="11524" max="11524" width="6.375" style="1" bestFit="1" customWidth="1"/>
    <col min="11525" max="11525" width="6.25" style="1" bestFit="1" customWidth="1"/>
    <col min="11526" max="11531" width="6.25" style="1" customWidth="1"/>
    <col min="11532" max="11532" width="8" style="1" bestFit="1" customWidth="1"/>
    <col min="11533" max="11533" width="8" style="1" customWidth="1"/>
    <col min="11534" max="11534" width="8.25" style="1" customWidth="1"/>
    <col min="11535" max="11535" width="9" style="1"/>
    <col min="11536" max="11536" width="10.125" style="1" customWidth="1"/>
    <col min="11537" max="11537" width="6.875" style="1" customWidth="1"/>
    <col min="11538" max="11538" width="8.5" style="1" customWidth="1"/>
    <col min="11539" max="11539" width="6.375" style="1" bestFit="1" customWidth="1"/>
    <col min="11540" max="11541" width="6.375" style="1" customWidth="1"/>
    <col min="11542" max="11542" width="13.875" style="1" bestFit="1" customWidth="1"/>
    <col min="11543" max="11543" width="15.25" style="1" customWidth="1"/>
    <col min="11544" max="11544" width="22.625" style="1" bestFit="1" customWidth="1"/>
    <col min="11545" max="11771" width="9" style="1"/>
    <col min="11772" max="11772" width="3.625" style="1" customWidth="1"/>
    <col min="11773" max="11773" width="13.875" style="1" customWidth="1"/>
    <col min="11774" max="11774" width="30.5" style="1" bestFit="1" customWidth="1"/>
    <col min="11775" max="11776" width="8" style="1" bestFit="1" customWidth="1"/>
    <col min="11777" max="11777" width="4.75" style="1" bestFit="1" customWidth="1"/>
    <col min="11778" max="11778" width="6.375" style="1" bestFit="1" customWidth="1"/>
    <col min="11779" max="11779" width="4.75" style="1" bestFit="1" customWidth="1"/>
    <col min="11780" max="11780" width="6.375" style="1" bestFit="1" customWidth="1"/>
    <col min="11781" max="11781" width="6.25" style="1" bestFit="1" customWidth="1"/>
    <col min="11782" max="11787" width="6.25" style="1" customWidth="1"/>
    <col min="11788" max="11788" width="8" style="1" bestFit="1" customWidth="1"/>
    <col min="11789" max="11789" width="8" style="1" customWidth="1"/>
    <col min="11790" max="11790" width="8.25" style="1" customWidth="1"/>
    <col min="11791" max="11791" width="9" style="1"/>
    <col min="11792" max="11792" width="10.125" style="1" customWidth="1"/>
    <col min="11793" max="11793" width="6.875" style="1" customWidth="1"/>
    <col min="11794" max="11794" width="8.5" style="1" customWidth="1"/>
    <col min="11795" max="11795" width="6.375" style="1" bestFit="1" customWidth="1"/>
    <col min="11796" max="11797" width="6.375" style="1" customWidth="1"/>
    <col min="11798" max="11798" width="13.875" style="1" bestFit="1" customWidth="1"/>
    <col min="11799" max="11799" width="15.25" style="1" customWidth="1"/>
    <col min="11800" max="11800" width="22.625" style="1" bestFit="1" customWidth="1"/>
    <col min="11801" max="12027" width="9" style="1"/>
    <col min="12028" max="12028" width="3.625" style="1" customWidth="1"/>
    <col min="12029" max="12029" width="13.875" style="1" customWidth="1"/>
    <col min="12030" max="12030" width="30.5" style="1" bestFit="1" customWidth="1"/>
    <col min="12031" max="12032" width="8" style="1" bestFit="1" customWidth="1"/>
    <col min="12033" max="12033" width="4.75" style="1" bestFit="1" customWidth="1"/>
    <col min="12034" max="12034" width="6.375" style="1" bestFit="1" customWidth="1"/>
    <col min="12035" max="12035" width="4.75" style="1" bestFit="1" customWidth="1"/>
    <col min="12036" max="12036" width="6.375" style="1" bestFit="1" customWidth="1"/>
    <col min="12037" max="12037" width="6.25" style="1" bestFit="1" customWidth="1"/>
    <col min="12038" max="12043" width="6.25" style="1" customWidth="1"/>
    <col min="12044" max="12044" width="8" style="1" bestFit="1" customWidth="1"/>
    <col min="12045" max="12045" width="8" style="1" customWidth="1"/>
    <col min="12046" max="12046" width="8.25" style="1" customWidth="1"/>
    <col min="12047" max="12047" width="9" style="1"/>
    <col min="12048" max="12048" width="10.125" style="1" customWidth="1"/>
    <col min="12049" max="12049" width="6.875" style="1" customWidth="1"/>
    <col min="12050" max="12050" width="8.5" style="1" customWidth="1"/>
    <col min="12051" max="12051" width="6.375" style="1" bestFit="1" customWidth="1"/>
    <col min="12052" max="12053" width="6.375" style="1" customWidth="1"/>
    <col min="12054" max="12054" width="13.875" style="1" bestFit="1" customWidth="1"/>
    <col min="12055" max="12055" width="15.25" style="1" customWidth="1"/>
    <col min="12056" max="12056" width="22.625" style="1" bestFit="1" customWidth="1"/>
    <col min="12057" max="12283" width="9" style="1"/>
    <col min="12284" max="12284" width="3.625" style="1" customWidth="1"/>
    <col min="12285" max="12285" width="13.875" style="1" customWidth="1"/>
    <col min="12286" max="12286" width="30.5" style="1" bestFit="1" customWidth="1"/>
    <col min="12287" max="12288" width="8" style="1" bestFit="1" customWidth="1"/>
    <col min="12289" max="12289" width="4.75" style="1" bestFit="1" customWidth="1"/>
    <col min="12290" max="12290" width="6.375" style="1" bestFit="1" customWidth="1"/>
    <col min="12291" max="12291" width="4.75" style="1" bestFit="1" customWidth="1"/>
    <col min="12292" max="12292" width="6.375" style="1" bestFit="1" customWidth="1"/>
    <col min="12293" max="12293" width="6.25" style="1" bestFit="1" customWidth="1"/>
    <col min="12294" max="12299" width="6.25" style="1" customWidth="1"/>
    <col min="12300" max="12300" width="8" style="1" bestFit="1" customWidth="1"/>
    <col min="12301" max="12301" width="8" style="1" customWidth="1"/>
    <col min="12302" max="12302" width="8.25" style="1" customWidth="1"/>
    <col min="12303" max="12303" width="9" style="1"/>
    <col min="12304" max="12304" width="10.125" style="1" customWidth="1"/>
    <col min="12305" max="12305" width="6.875" style="1" customWidth="1"/>
    <col min="12306" max="12306" width="8.5" style="1" customWidth="1"/>
    <col min="12307" max="12307" width="6.375" style="1" bestFit="1" customWidth="1"/>
    <col min="12308" max="12309" width="6.375" style="1" customWidth="1"/>
    <col min="12310" max="12310" width="13.875" style="1" bestFit="1" customWidth="1"/>
    <col min="12311" max="12311" width="15.25" style="1" customWidth="1"/>
    <col min="12312" max="12312" width="22.625" style="1" bestFit="1" customWidth="1"/>
    <col min="12313" max="12539" width="9" style="1"/>
    <col min="12540" max="12540" width="3.625" style="1" customWidth="1"/>
    <col min="12541" max="12541" width="13.875" style="1" customWidth="1"/>
    <col min="12542" max="12542" width="30.5" style="1" bestFit="1" customWidth="1"/>
    <col min="12543" max="12544" width="8" style="1" bestFit="1" customWidth="1"/>
    <col min="12545" max="12545" width="4.75" style="1" bestFit="1" customWidth="1"/>
    <col min="12546" max="12546" width="6.375" style="1" bestFit="1" customWidth="1"/>
    <col min="12547" max="12547" width="4.75" style="1" bestFit="1" customWidth="1"/>
    <col min="12548" max="12548" width="6.375" style="1" bestFit="1" customWidth="1"/>
    <col min="12549" max="12549" width="6.25" style="1" bestFit="1" customWidth="1"/>
    <col min="12550" max="12555" width="6.25" style="1" customWidth="1"/>
    <col min="12556" max="12556" width="8" style="1" bestFit="1" customWidth="1"/>
    <col min="12557" max="12557" width="8" style="1" customWidth="1"/>
    <col min="12558" max="12558" width="8.25" style="1" customWidth="1"/>
    <col min="12559" max="12559" width="9" style="1"/>
    <col min="12560" max="12560" width="10.125" style="1" customWidth="1"/>
    <col min="12561" max="12561" width="6.875" style="1" customWidth="1"/>
    <col min="12562" max="12562" width="8.5" style="1" customWidth="1"/>
    <col min="12563" max="12563" width="6.375" style="1" bestFit="1" customWidth="1"/>
    <col min="12564" max="12565" width="6.375" style="1" customWidth="1"/>
    <col min="12566" max="12566" width="13.875" style="1" bestFit="1" customWidth="1"/>
    <col min="12567" max="12567" width="15.25" style="1" customWidth="1"/>
    <col min="12568" max="12568" width="22.625" style="1" bestFit="1" customWidth="1"/>
    <col min="12569" max="12795" width="9" style="1"/>
    <col min="12796" max="12796" width="3.625" style="1" customWidth="1"/>
    <col min="12797" max="12797" width="13.875" style="1" customWidth="1"/>
    <col min="12798" max="12798" width="30.5" style="1" bestFit="1" customWidth="1"/>
    <col min="12799" max="12800" width="8" style="1" bestFit="1" customWidth="1"/>
    <col min="12801" max="12801" width="4.75" style="1" bestFit="1" customWidth="1"/>
    <col min="12802" max="12802" width="6.375" style="1" bestFit="1" customWidth="1"/>
    <col min="12803" max="12803" width="4.75" style="1" bestFit="1" customWidth="1"/>
    <col min="12804" max="12804" width="6.375" style="1" bestFit="1" customWidth="1"/>
    <col min="12805" max="12805" width="6.25" style="1" bestFit="1" customWidth="1"/>
    <col min="12806" max="12811" width="6.25" style="1" customWidth="1"/>
    <col min="12812" max="12812" width="8" style="1" bestFit="1" customWidth="1"/>
    <col min="12813" max="12813" width="8" style="1" customWidth="1"/>
    <col min="12814" max="12814" width="8.25" style="1" customWidth="1"/>
    <col min="12815" max="12815" width="9" style="1"/>
    <col min="12816" max="12816" width="10.125" style="1" customWidth="1"/>
    <col min="12817" max="12817" width="6.875" style="1" customWidth="1"/>
    <col min="12818" max="12818" width="8.5" style="1" customWidth="1"/>
    <col min="12819" max="12819" width="6.375" style="1" bestFit="1" customWidth="1"/>
    <col min="12820" max="12821" width="6.375" style="1" customWidth="1"/>
    <col min="12822" max="12822" width="13.875" style="1" bestFit="1" customWidth="1"/>
    <col min="12823" max="12823" width="15.25" style="1" customWidth="1"/>
    <col min="12824" max="12824" width="22.625" style="1" bestFit="1" customWidth="1"/>
    <col min="12825" max="13051" width="9" style="1"/>
    <col min="13052" max="13052" width="3.625" style="1" customWidth="1"/>
    <col min="13053" max="13053" width="13.875" style="1" customWidth="1"/>
    <col min="13054" max="13054" width="30.5" style="1" bestFit="1" customWidth="1"/>
    <col min="13055" max="13056" width="8" style="1" bestFit="1" customWidth="1"/>
    <col min="13057" max="13057" width="4.75" style="1" bestFit="1" customWidth="1"/>
    <col min="13058" max="13058" width="6.375" style="1" bestFit="1" customWidth="1"/>
    <col min="13059" max="13059" width="4.75" style="1" bestFit="1" customWidth="1"/>
    <col min="13060" max="13060" width="6.375" style="1" bestFit="1" customWidth="1"/>
    <col min="13061" max="13061" width="6.25" style="1" bestFit="1" customWidth="1"/>
    <col min="13062" max="13067" width="6.25" style="1" customWidth="1"/>
    <col min="13068" max="13068" width="8" style="1" bestFit="1" customWidth="1"/>
    <col min="13069" max="13069" width="8" style="1" customWidth="1"/>
    <col min="13070" max="13070" width="8.25" style="1" customWidth="1"/>
    <col min="13071" max="13071" width="9" style="1"/>
    <col min="13072" max="13072" width="10.125" style="1" customWidth="1"/>
    <col min="13073" max="13073" width="6.875" style="1" customWidth="1"/>
    <col min="13074" max="13074" width="8.5" style="1" customWidth="1"/>
    <col min="13075" max="13075" width="6.375" style="1" bestFit="1" customWidth="1"/>
    <col min="13076" max="13077" width="6.375" style="1" customWidth="1"/>
    <col min="13078" max="13078" width="13.875" style="1" bestFit="1" customWidth="1"/>
    <col min="13079" max="13079" width="15.25" style="1" customWidth="1"/>
    <col min="13080" max="13080" width="22.625" style="1" bestFit="1" customWidth="1"/>
    <col min="13081" max="13307" width="9" style="1"/>
    <col min="13308" max="13308" width="3.625" style="1" customWidth="1"/>
    <col min="13309" max="13309" width="13.875" style="1" customWidth="1"/>
    <col min="13310" max="13310" width="30.5" style="1" bestFit="1" customWidth="1"/>
    <col min="13311" max="13312" width="8" style="1" bestFit="1" customWidth="1"/>
    <col min="13313" max="13313" width="4.75" style="1" bestFit="1" customWidth="1"/>
    <col min="13314" max="13314" width="6.375" style="1" bestFit="1" customWidth="1"/>
    <col min="13315" max="13315" width="4.75" style="1" bestFit="1" customWidth="1"/>
    <col min="13316" max="13316" width="6.375" style="1" bestFit="1" customWidth="1"/>
    <col min="13317" max="13317" width="6.25" style="1" bestFit="1" customWidth="1"/>
    <col min="13318" max="13323" width="6.25" style="1" customWidth="1"/>
    <col min="13324" max="13324" width="8" style="1" bestFit="1" customWidth="1"/>
    <col min="13325" max="13325" width="8" style="1" customWidth="1"/>
    <col min="13326" max="13326" width="8.25" style="1" customWidth="1"/>
    <col min="13327" max="13327" width="9" style="1"/>
    <col min="13328" max="13328" width="10.125" style="1" customWidth="1"/>
    <col min="13329" max="13329" width="6.875" style="1" customWidth="1"/>
    <col min="13330" max="13330" width="8.5" style="1" customWidth="1"/>
    <col min="13331" max="13331" width="6.375" style="1" bestFit="1" customWidth="1"/>
    <col min="13332" max="13333" width="6.375" style="1" customWidth="1"/>
    <col min="13334" max="13334" width="13.875" style="1" bestFit="1" customWidth="1"/>
    <col min="13335" max="13335" width="15.25" style="1" customWidth="1"/>
    <col min="13336" max="13336" width="22.625" style="1" bestFit="1" customWidth="1"/>
    <col min="13337" max="13563" width="9" style="1"/>
    <col min="13564" max="13564" width="3.625" style="1" customWidth="1"/>
    <col min="13565" max="13565" width="13.875" style="1" customWidth="1"/>
    <col min="13566" max="13566" width="30.5" style="1" bestFit="1" customWidth="1"/>
    <col min="13567" max="13568" width="8" style="1" bestFit="1" customWidth="1"/>
    <col min="13569" max="13569" width="4.75" style="1" bestFit="1" customWidth="1"/>
    <col min="13570" max="13570" width="6.375" style="1" bestFit="1" customWidth="1"/>
    <col min="13571" max="13571" width="4.75" style="1" bestFit="1" customWidth="1"/>
    <col min="13572" max="13572" width="6.375" style="1" bestFit="1" customWidth="1"/>
    <col min="13573" max="13573" width="6.25" style="1" bestFit="1" customWidth="1"/>
    <col min="13574" max="13579" width="6.25" style="1" customWidth="1"/>
    <col min="13580" max="13580" width="8" style="1" bestFit="1" customWidth="1"/>
    <col min="13581" max="13581" width="8" style="1" customWidth="1"/>
    <col min="13582" max="13582" width="8.25" style="1" customWidth="1"/>
    <col min="13583" max="13583" width="9" style="1"/>
    <col min="13584" max="13584" width="10.125" style="1" customWidth="1"/>
    <col min="13585" max="13585" width="6.875" style="1" customWidth="1"/>
    <col min="13586" max="13586" width="8.5" style="1" customWidth="1"/>
    <col min="13587" max="13587" width="6.375" style="1" bestFit="1" customWidth="1"/>
    <col min="13588" max="13589" width="6.375" style="1" customWidth="1"/>
    <col min="13590" max="13590" width="13.875" style="1" bestFit="1" customWidth="1"/>
    <col min="13591" max="13591" width="15.25" style="1" customWidth="1"/>
    <col min="13592" max="13592" width="22.625" style="1" bestFit="1" customWidth="1"/>
    <col min="13593" max="13819" width="9" style="1"/>
    <col min="13820" max="13820" width="3.625" style="1" customWidth="1"/>
    <col min="13821" max="13821" width="13.875" style="1" customWidth="1"/>
    <col min="13822" max="13822" width="30.5" style="1" bestFit="1" customWidth="1"/>
    <col min="13823" max="13824" width="8" style="1" bestFit="1" customWidth="1"/>
    <col min="13825" max="13825" width="4.75" style="1" bestFit="1" customWidth="1"/>
    <col min="13826" max="13826" width="6.375" style="1" bestFit="1" customWidth="1"/>
    <col min="13827" max="13827" width="4.75" style="1" bestFit="1" customWidth="1"/>
    <col min="13828" max="13828" width="6.375" style="1" bestFit="1" customWidth="1"/>
    <col min="13829" max="13829" width="6.25" style="1" bestFit="1" customWidth="1"/>
    <col min="13830" max="13835" width="6.25" style="1" customWidth="1"/>
    <col min="13836" max="13836" width="8" style="1" bestFit="1" customWidth="1"/>
    <col min="13837" max="13837" width="8" style="1" customWidth="1"/>
    <col min="13838" max="13838" width="8.25" style="1" customWidth="1"/>
    <col min="13839" max="13839" width="9" style="1"/>
    <col min="13840" max="13840" width="10.125" style="1" customWidth="1"/>
    <col min="13841" max="13841" width="6.875" style="1" customWidth="1"/>
    <col min="13842" max="13842" width="8.5" style="1" customWidth="1"/>
    <col min="13843" max="13843" width="6.375" style="1" bestFit="1" customWidth="1"/>
    <col min="13844" max="13845" width="6.375" style="1" customWidth="1"/>
    <col min="13846" max="13846" width="13.875" style="1" bestFit="1" customWidth="1"/>
    <col min="13847" max="13847" width="15.25" style="1" customWidth="1"/>
    <col min="13848" max="13848" width="22.625" style="1" bestFit="1" customWidth="1"/>
    <col min="13849" max="14075" width="9" style="1"/>
    <col min="14076" max="14076" width="3.625" style="1" customWidth="1"/>
    <col min="14077" max="14077" width="13.875" style="1" customWidth="1"/>
    <col min="14078" max="14078" width="30.5" style="1" bestFit="1" customWidth="1"/>
    <col min="14079" max="14080" width="8" style="1" bestFit="1" customWidth="1"/>
    <col min="14081" max="14081" width="4.75" style="1" bestFit="1" customWidth="1"/>
    <col min="14082" max="14082" width="6.375" style="1" bestFit="1" customWidth="1"/>
    <col min="14083" max="14083" width="4.75" style="1" bestFit="1" customWidth="1"/>
    <col min="14084" max="14084" width="6.375" style="1" bestFit="1" customWidth="1"/>
    <col min="14085" max="14085" width="6.25" style="1" bestFit="1" customWidth="1"/>
    <col min="14086" max="14091" width="6.25" style="1" customWidth="1"/>
    <col min="14092" max="14092" width="8" style="1" bestFit="1" customWidth="1"/>
    <col min="14093" max="14093" width="8" style="1" customWidth="1"/>
    <col min="14094" max="14094" width="8.25" style="1" customWidth="1"/>
    <col min="14095" max="14095" width="9" style="1"/>
    <col min="14096" max="14096" width="10.125" style="1" customWidth="1"/>
    <col min="14097" max="14097" width="6.875" style="1" customWidth="1"/>
    <col min="14098" max="14098" width="8.5" style="1" customWidth="1"/>
    <col min="14099" max="14099" width="6.375" style="1" bestFit="1" customWidth="1"/>
    <col min="14100" max="14101" width="6.375" style="1" customWidth="1"/>
    <col min="14102" max="14102" width="13.875" style="1" bestFit="1" customWidth="1"/>
    <col min="14103" max="14103" width="15.25" style="1" customWidth="1"/>
    <col min="14104" max="14104" width="22.625" style="1" bestFit="1" customWidth="1"/>
    <col min="14105" max="14331" width="9" style="1"/>
    <col min="14332" max="14332" width="3.625" style="1" customWidth="1"/>
    <col min="14333" max="14333" width="13.875" style="1" customWidth="1"/>
    <col min="14334" max="14334" width="30.5" style="1" bestFit="1" customWidth="1"/>
    <col min="14335" max="14336" width="8" style="1" bestFit="1" customWidth="1"/>
    <col min="14337" max="14337" width="4.75" style="1" bestFit="1" customWidth="1"/>
    <col min="14338" max="14338" width="6.375" style="1" bestFit="1" customWidth="1"/>
    <col min="14339" max="14339" width="4.75" style="1" bestFit="1" customWidth="1"/>
    <col min="14340" max="14340" width="6.375" style="1" bestFit="1" customWidth="1"/>
    <col min="14341" max="14341" width="6.25" style="1" bestFit="1" customWidth="1"/>
    <col min="14342" max="14347" width="6.25" style="1" customWidth="1"/>
    <col min="14348" max="14348" width="8" style="1" bestFit="1" customWidth="1"/>
    <col min="14349" max="14349" width="8" style="1" customWidth="1"/>
    <col min="14350" max="14350" width="8.25" style="1" customWidth="1"/>
    <col min="14351" max="14351" width="9" style="1"/>
    <col min="14352" max="14352" width="10.125" style="1" customWidth="1"/>
    <col min="14353" max="14353" width="6.875" style="1" customWidth="1"/>
    <col min="14354" max="14354" width="8.5" style="1" customWidth="1"/>
    <col min="14355" max="14355" width="6.375" style="1" bestFit="1" customWidth="1"/>
    <col min="14356" max="14357" width="6.375" style="1" customWidth="1"/>
    <col min="14358" max="14358" width="13.875" style="1" bestFit="1" customWidth="1"/>
    <col min="14359" max="14359" width="15.25" style="1" customWidth="1"/>
    <col min="14360" max="14360" width="22.625" style="1" bestFit="1" customWidth="1"/>
    <col min="14361" max="14587" width="9" style="1"/>
    <col min="14588" max="14588" width="3.625" style="1" customWidth="1"/>
    <col min="14589" max="14589" width="13.875" style="1" customWidth="1"/>
    <col min="14590" max="14590" width="30.5" style="1" bestFit="1" customWidth="1"/>
    <col min="14591" max="14592" width="8" style="1" bestFit="1" customWidth="1"/>
    <col min="14593" max="14593" width="4.75" style="1" bestFit="1" customWidth="1"/>
    <col min="14594" max="14594" width="6.375" style="1" bestFit="1" customWidth="1"/>
    <col min="14595" max="14595" width="4.75" style="1" bestFit="1" customWidth="1"/>
    <col min="14596" max="14596" width="6.375" style="1" bestFit="1" customWidth="1"/>
    <col min="14597" max="14597" width="6.25" style="1" bestFit="1" customWidth="1"/>
    <col min="14598" max="14603" width="6.25" style="1" customWidth="1"/>
    <col min="14604" max="14604" width="8" style="1" bestFit="1" customWidth="1"/>
    <col min="14605" max="14605" width="8" style="1" customWidth="1"/>
    <col min="14606" max="14606" width="8.25" style="1" customWidth="1"/>
    <col min="14607" max="14607" width="9" style="1"/>
    <col min="14608" max="14608" width="10.125" style="1" customWidth="1"/>
    <col min="14609" max="14609" width="6.875" style="1" customWidth="1"/>
    <col min="14610" max="14610" width="8.5" style="1" customWidth="1"/>
    <col min="14611" max="14611" width="6.375" style="1" bestFit="1" customWidth="1"/>
    <col min="14612" max="14613" width="6.375" style="1" customWidth="1"/>
    <col min="14614" max="14614" width="13.875" style="1" bestFit="1" customWidth="1"/>
    <col min="14615" max="14615" width="15.25" style="1" customWidth="1"/>
    <col min="14616" max="14616" width="22.625" style="1" bestFit="1" customWidth="1"/>
    <col min="14617" max="14843" width="9" style="1"/>
    <col min="14844" max="14844" width="3.625" style="1" customWidth="1"/>
    <col min="14845" max="14845" width="13.875" style="1" customWidth="1"/>
    <col min="14846" max="14846" width="30.5" style="1" bestFit="1" customWidth="1"/>
    <col min="14847" max="14848" width="8" style="1" bestFit="1" customWidth="1"/>
    <col min="14849" max="14849" width="4.75" style="1" bestFit="1" customWidth="1"/>
    <col min="14850" max="14850" width="6.375" style="1" bestFit="1" customWidth="1"/>
    <col min="14851" max="14851" width="4.75" style="1" bestFit="1" customWidth="1"/>
    <col min="14852" max="14852" width="6.375" style="1" bestFit="1" customWidth="1"/>
    <col min="14853" max="14853" width="6.25" style="1" bestFit="1" customWidth="1"/>
    <col min="14854" max="14859" width="6.25" style="1" customWidth="1"/>
    <col min="14860" max="14860" width="8" style="1" bestFit="1" customWidth="1"/>
    <col min="14861" max="14861" width="8" style="1" customWidth="1"/>
    <col min="14862" max="14862" width="8.25" style="1" customWidth="1"/>
    <col min="14863" max="14863" width="9" style="1"/>
    <col min="14864" max="14864" width="10.125" style="1" customWidth="1"/>
    <col min="14865" max="14865" width="6.875" style="1" customWidth="1"/>
    <col min="14866" max="14866" width="8.5" style="1" customWidth="1"/>
    <col min="14867" max="14867" width="6.375" style="1" bestFit="1" customWidth="1"/>
    <col min="14868" max="14869" width="6.375" style="1" customWidth="1"/>
    <col min="14870" max="14870" width="13.875" style="1" bestFit="1" customWidth="1"/>
    <col min="14871" max="14871" width="15.25" style="1" customWidth="1"/>
    <col min="14872" max="14872" width="22.625" style="1" bestFit="1" customWidth="1"/>
    <col min="14873" max="15099" width="9" style="1"/>
    <col min="15100" max="15100" width="3.625" style="1" customWidth="1"/>
    <col min="15101" max="15101" width="13.875" style="1" customWidth="1"/>
    <col min="15102" max="15102" width="30.5" style="1" bestFit="1" customWidth="1"/>
    <col min="15103" max="15104" width="8" style="1" bestFit="1" customWidth="1"/>
    <col min="15105" max="15105" width="4.75" style="1" bestFit="1" customWidth="1"/>
    <col min="15106" max="15106" width="6.375" style="1" bestFit="1" customWidth="1"/>
    <col min="15107" max="15107" width="4.75" style="1" bestFit="1" customWidth="1"/>
    <col min="15108" max="15108" width="6.375" style="1" bestFit="1" customWidth="1"/>
    <col min="15109" max="15109" width="6.25" style="1" bestFit="1" customWidth="1"/>
    <col min="15110" max="15115" width="6.25" style="1" customWidth="1"/>
    <col min="15116" max="15116" width="8" style="1" bestFit="1" customWidth="1"/>
    <col min="15117" max="15117" width="8" style="1" customWidth="1"/>
    <col min="15118" max="15118" width="8.25" style="1" customWidth="1"/>
    <col min="15119" max="15119" width="9" style="1"/>
    <col min="15120" max="15120" width="10.125" style="1" customWidth="1"/>
    <col min="15121" max="15121" width="6.875" style="1" customWidth="1"/>
    <col min="15122" max="15122" width="8.5" style="1" customWidth="1"/>
    <col min="15123" max="15123" width="6.375" style="1" bestFit="1" customWidth="1"/>
    <col min="15124" max="15125" width="6.375" style="1" customWidth="1"/>
    <col min="15126" max="15126" width="13.875" style="1" bestFit="1" customWidth="1"/>
    <col min="15127" max="15127" width="15.25" style="1" customWidth="1"/>
    <col min="15128" max="15128" width="22.625" style="1" bestFit="1" customWidth="1"/>
    <col min="15129" max="15355" width="9" style="1"/>
    <col min="15356" max="15356" width="3.625" style="1" customWidth="1"/>
    <col min="15357" max="15357" width="13.875" style="1" customWidth="1"/>
    <col min="15358" max="15358" width="30.5" style="1" bestFit="1" customWidth="1"/>
    <col min="15359" max="15360" width="8" style="1" bestFit="1" customWidth="1"/>
    <col min="15361" max="15361" width="4.75" style="1" bestFit="1" customWidth="1"/>
    <col min="15362" max="15362" width="6.375" style="1" bestFit="1" customWidth="1"/>
    <col min="15363" max="15363" width="4.75" style="1" bestFit="1" customWidth="1"/>
    <col min="15364" max="15364" width="6.375" style="1" bestFit="1" customWidth="1"/>
    <col min="15365" max="15365" width="6.25" style="1" bestFit="1" customWidth="1"/>
    <col min="15366" max="15371" width="6.25" style="1" customWidth="1"/>
    <col min="15372" max="15372" width="8" style="1" bestFit="1" customWidth="1"/>
    <col min="15373" max="15373" width="8" style="1" customWidth="1"/>
    <col min="15374" max="15374" width="8.25" style="1" customWidth="1"/>
    <col min="15375" max="15375" width="9" style="1"/>
    <col min="15376" max="15376" width="10.125" style="1" customWidth="1"/>
    <col min="15377" max="15377" width="6.875" style="1" customWidth="1"/>
    <col min="15378" max="15378" width="8.5" style="1" customWidth="1"/>
    <col min="15379" max="15379" width="6.375" style="1" bestFit="1" customWidth="1"/>
    <col min="15380" max="15381" width="6.375" style="1" customWidth="1"/>
    <col min="15382" max="15382" width="13.875" style="1" bestFit="1" customWidth="1"/>
    <col min="15383" max="15383" width="15.25" style="1" customWidth="1"/>
    <col min="15384" max="15384" width="22.625" style="1" bestFit="1" customWidth="1"/>
    <col min="15385" max="15611" width="9" style="1"/>
    <col min="15612" max="15612" width="3.625" style="1" customWidth="1"/>
    <col min="15613" max="15613" width="13.875" style="1" customWidth="1"/>
    <col min="15614" max="15614" width="30.5" style="1" bestFit="1" customWidth="1"/>
    <col min="15615" max="15616" width="8" style="1" bestFit="1" customWidth="1"/>
    <col min="15617" max="15617" width="4.75" style="1" bestFit="1" customWidth="1"/>
    <col min="15618" max="15618" width="6.375" style="1" bestFit="1" customWidth="1"/>
    <col min="15619" max="15619" width="4.75" style="1" bestFit="1" customWidth="1"/>
    <col min="15620" max="15620" width="6.375" style="1" bestFit="1" customWidth="1"/>
    <col min="15621" max="15621" width="6.25" style="1" bestFit="1" customWidth="1"/>
    <col min="15622" max="15627" width="6.25" style="1" customWidth="1"/>
    <col min="15628" max="15628" width="8" style="1" bestFit="1" customWidth="1"/>
    <col min="15629" max="15629" width="8" style="1" customWidth="1"/>
    <col min="15630" max="15630" width="8.25" style="1" customWidth="1"/>
    <col min="15631" max="15631" width="9" style="1"/>
    <col min="15632" max="15632" width="10.125" style="1" customWidth="1"/>
    <col min="15633" max="15633" width="6.875" style="1" customWidth="1"/>
    <col min="15634" max="15634" width="8.5" style="1" customWidth="1"/>
    <col min="15635" max="15635" width="6.375" style="1" bestFit="1" customWidth="1"/>
    <col min="15636" max="15637" width="6.375" style="1" customWidth="1"/>
    <col min="15638" max="15638" width="13.875" style="1" bestFit="1" customWidth="1"/>
    <col min="15639" max="15639" width="15.25" style="1" customWidth="1"/>
    <col min="15640" max="15640" width="22.625" style="1" bestFit="1" customWidth="1"/>
    <col min="15641" max="15867" width="9" style="1"/>
    <col min="15868" max="15868" width="3.625" style="1" customWidth="1"/>
    <col min="15869" max="15869" width="13.875" style="1" customWidth="1"/>
    <col min="15870" max="15870" width="30.5" style="1" bestFit="1" customWidth="1"/>
    <col min="15871" max="15872" width="8" style="1" bestFit="1" customWidth="1"/>
    <col min="15873" max="15873" width="4.75" style="1" bestFit="1" customWidth="1"/>
    <col min="15874" max="15874" width="6.375" style="1" bestFit="1" customWidth="1"/>
    <col min="15875" max="15875" width="4.75" style="1" bestFit="1" customWidth="1"/>
    <col min="15876" max="15876" width="6.375" style="1" bestFit="1" customWidth="1"/>
    <col min="15877" max="15877" width="6.25" style="1" bestFit="1" customWidth="1"/>
    <col min="15878" max="15883" width="6.25" style="1" customWidth="1"/>
    <col min="15884" max="15884" width="8" style="1" bestFit="1" customWidth="1"/>
    <col min="15885" max="15885" width="8" style="1" customWidth="1"/>
    <col min="15886" max="15886" width="8.25" style="1" customWidth="1"/>
    <col min="15887" max="15887" width="9" style="1"/>
    <col min="15888" max="15888" width="10.125" style="1" customWidth="1"/>
    <col min="15889" max="15889" width="6.875" style="1" customWidth="1"/>
    <col min="15890" max="15890" width="8.5" style="1" customWidth="1"/>
    <col min="15891" max="15891" width="6.375" style="1" bestFit="1" customWidth="1"/>
    <col min="15892" max="15893" width="6.375" style="1" customWidth="1"/>
    <col min="15894" max="15894" width="13.875" style="1" bestFit="1" customWidth="1"/>
    <col min="15895" max="15895" width="15.25" style="1" customWidth="1"/>
    <col min="15896" max="15896" width="22.625" style="1" bestFit="1" customWidth="1"/>
    <col min="15897" max="16123" width="9" style="1"/>
    <col min="16124" max="16124" width="3.625" style="1" customWidth="1"/>
    <col min="16125" max="16125" width="13.875" style="1" customWidth="1"/>
    <col min="16126" max="16126" width="30.5" style="1" bestFit="1" customWidth="1"/>
    <col min="16127" max="16128" width="8" style="1" bestFit="1" customWidth="1"/>
    <col min="16129" max="16129" width="4.75" style="1" bestFit="1" customWidth="1"/>
    <col min="16130" max="16130" width="6.375" style="1" bestFit="1" customWidth="1"/>
    <col min="16131" max="16131" width="4.75" style="1" bestFit="1" customWidth="1"/>
    <col min="16132" max="16132" width="6.375" style="1" bestFit="1" customWidth="1"/>
    <col min="16133" max="16133" width="6.25" style="1" bestFit="1" customWidth="1"/>
    <col min="16134" max="16139" width="6.25" style="1" customWidth="1"/>
    <col min="16140" max="16140" width="8" style="1" bestFit="1" customWidth="1"/>
    <col min="16141" max="16141" width="8" style="1" customWidth="1"/>
    <col min="16142" max="16142" width="8.25" style="1" customWidth="1"/>
    <col min="16143" max="16143" width="9" style="1"/>
    <col min="16144" max="16144" width="10.125" style="1" customWidth="1"/>
    <col min="16145" max="16145" width="6.875" style="1" customWidth="1"/>
    <col min="16146" max="16146" width="8.5" style="1" customWidth="1"/>
    <col min="16147" max="16147" width="6.375" style="1" bestFit="1" customWidth="1"/>
    <col min="16148" max="16149" width="6.375" style="1" customWidth="1"/>
    <col min="16150" max="16150" width="13.875" style="1" bestFit="1" customWidth="1"/>
    <col min="16151" max="16151" width="15.25" style="1" customWidth="1"/>
    <col min="16152" max="16152" width="22.625" style="1" bestFit="1" customWidth="1"/>
    <col min="16153" max="16384" width="9" style="1"/>
  </cols>
  <sheetData>
    <row r="2" spans="2:26" ht="18.75" x14ac:dyDescent="0.15">
      <c r="B2" s="18" t="s">
        <v>2</v>
      </c>
      <c r="C2" s="15" t="s">
        <v>27</v>
      </c>
      <c r="D2" s="15"/>
      <c r="E2" s="390" t="s">
        <v>30</v>
      </c>
      <c r="F2" s="390"/>
      <c r="G2" s="51"/>
      <c r="H2" s="391"/>
      <c r="I2" s="391"/>
      <c r="J2" s="391"/>
      <c r="K2" s="14" t="s">
        <v>14</v>
      </c>
      <c r="M2" s="390" t="s">
        <v>32</v>
      </c>
      <c r="N2" s="390"/>
      <c r="O2" s="390"/>
      <c r="P2" s="50"/>
      <c r="Q2" s="14"/>
      <c r="R2" s="14"/>
      <c r="S2" s="14"/>
      <c r="T2" s="14"/>
      <c r="U2" s="14"/>
      <c r="V2" s="86"/>
      <c r="W2" s="87" t="s">
        <v>31</v>
      </c>
      <c r="X2" s="14"/>
    </row>
    <row r="3" spans="2:26" ht="12" customHeight="1" x14ac:dyDescent="0.15">
      <c r="B3" s="19"/>
    </row>
    <row r="4" spans="2:26" ht="19.5" customHeight="1" x14ac:dyDescent="0.15">
      <c r="B4" s="17" t="s">
        <v>15</v>
      </c>
      <c r="C4" s="392"/>
      <c r="D4" s="392"/>
      <c r="E4" s="392"/>
      <c r="F4" s="392"/>
      <c r="G4" s="392"/>
      <c r="H4" s="392"/>
      <c r="I4" s="392"/>
      <c r="J4" s="392"/>
      <c r="K4" s="392"/>
      <c r="L4" s="36" t="s">
        <v>3</v>
      </c>
      <c r="M4" s="393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5"/>
    </row>
    <row r="5" spans="2:26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3"/>
      <c r="W5" s="3"/>
    </row>
    <row r="6" spans="2:26" ht="33" customHeight="1" x14ac:dyDescent="0.15">
      <c r="B6" s="17" t="s">
        <v>21</v>
      </c>
      <c r="C6" s="396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</row>
    <row r="7" spans="2:26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8"/>
      <c r="V7" s="3"/>
      <c r="W7" s="3"/>
    </row>
    <row r="8" spans="2:26" ht="13.5" customHeight="1" x14ac:dyDescent="0.15">
      <c r="B8" s="399" t="s">
        <v>0</v>
      </c>
      <c r="C8" s="402" t="s">
        <v>4</v>
      </c>
      <c r="D8" s="402" t="s">
        <v>5</v>
      </c>
      <c r="E8" s="405" t="s">
        <v>16</v>
      </c>
      <c r="F8" s="408" t="s">
        <v>6</v>
      </c>
      <c r="G8" s="409"/>
      <c r="H8" s="410"/>
      <c r="I8" s="410"/>
      <c r="J8" s="410"/>
      <c r="K8" s="410"/>
      <c r="L8" s="411"/>
      <c r="M8" s="412" t="s">
        <v>7</v>
      </c>
      <c r="N8" s="413"/>
      <c r="O8" s="414"/>
      <c r="P8" s="414"/>
      <c r="Q8" s="414"/>
      <c r="R8" s="414"/>
      <c r="S8" s="414"/>
      <c r="T8" s="415"/>
      <c r="U8" s="416" t="s">
        <v>8</v>
      </c>
      <c r="V8" s="419" t="s">
        <v>9</v>
      </c>
      <c r="W8" s="422" t="s">
        <v>10</v>
      </c>
      <c r="X8" s="427" t="s">
        <v>20</v>
      </c>
      <c r="Z8" s="5"/>
    </row>
    <row r="9" spans="2:26" x14ac:dyDescent="0.15">
      <c r="B9" s="400"/>
      <c r="C9" s="403"/>
      <c r="D9" s="403"/>
      <c r="E9" s="406"/>
      <c r="F9" s="425" t="s">
        <v>28</v>
      </c>
      <c r="G9" s="426"/>
      <c r="H9" s="442" t="s">
        <v>23</v>
      </c>
      <c r="I9" s="426"/>
      <c r="J9" s="430" t="s">
        <v>24</v>
      </c>
      <c r="K9" s="430"/>
      <c r="L9" s="431" t="s">
        <v>11</v>
      </c>
      <c r="M9" s="425" t="s">
        <v>28</v>
      </c>
      <c r="N9" s="426"/>
      <c r="O9" s="442" t="s">
        <v>23</v>
      </c>
      <c r="P9" s="426"/>
      <c r="Q9" s="433" t="s">
        <v>24</v>
      </c>
      <c r="R9" s="433"/>
      <c r="S9" s="433"/>
      <c r="T9" s="434" t="s">
        <v>11</v>
      </c>
      <c r="U9" s="417"/>
      <c r="V9" s="420"/>
      <c r="W9" s="423"/>
      <c r="X9" s="428"/>
      <c r="Z9" s="5"/>
    </row>
    <row r="10" spans="2:26" ht="14.25" thickBot="1" x14ac:dyDescent="0.2">
      <c r="B10" s="401"/>
      <c r="C10" s="404"/>
      <c r="D10" s="404"/>
      <c r="E10" s="407"/>
      <c r="F10" s="75" t="s">
        <v>22</v>
      </c>
      <c r="G10" s="77" t="s">
        <v>29</v>
      </c>
      <c r="H10" s="76" t="s">
        <v>25</v>
      </c>
      <c r="I10" s="76" t="s">
        <v>26</v>
      </c>
      <c r="J10" s="76" t="s">
        <v>12</v>
      </c>
      <c r="K10" s="76" t="s">
        <v>13</v>
      </c>
      <c r="L10" s="432"/>
      <c r="M10" s="75" t="s">
        <v>22</v>
      </c>
      <c r="N10" s="77" t="s">
        <v>29</v>
      </c>
      <c r="O10" s="76" t="s">
        <v>25</v>
      </c>
      <c r="P10" s="76" t="s">
        <v>26</v>
      </c>
      <c r="Q10" s="74" t="s">
        <v>17</v>
      </c>
      <c r="R10" s="74" t="s">
        <v>12</v>
      </c>
      <c r="S10" s="74" t="s">
        <v>13</v>
      </c>
      <c r="T10" s="435"/>
      <c r="U10" s="418"/>
      <c r="V10" s="421"/>
      <c r="W10" s="424"/>
      <c r="X10" s="429"/>
      <c r="Z10" s="5"/>
    </row>
    <row r="11" spans="2:26" ht="30" customHeight="1" x14ac:dyDescent="0.15">
      <c r="B11" s="20">
        <v>1</v>
      </c>
      <c r="C11" s="42"/>
      <c r="D11" s="42"/>
      <c r="E11" s="6"/>
      <c r="F11" s="54"/>
      <c r="G11" s="78"/>
      <c r="H11" s="55"/>
      <c r="I11" s="55"/>
      <c r="J11" s="55"/>
      <c r="K11" s="55"/>
      <c r="L11" s="56"/>
      <c r="M11" s="66"/>
      <c r="N11" s="82"/>
      <c r="O11" s="67"/>
      <c r="P11" s="67"/>
      <c r="Q11" s="55"/>
      <c r="R11" s="55"/>
      <c r="S11" s="55"/>
      <c r="T11" s="56"/>
      <c r="U11" s="29"/>
      <c r="V11" s="7"/>
      <c r="W11" s="6"/>
      <c r="X11" s="45"/>
    </row>
    <row r="12" spans="2:26" ht="30" customHeight="1" x14ac:dyDescent="0.15">
      <c r="B12" s="20">
        <v>2</v>
      </c>
      <c r="C12" s="42"/>
      <c r="D12" s="42"/>
      <c r="E12" s="22"/>
      <c r="F12" s="57"/>
      <c r="G12" s="79"/>
      <c r="H12" s="58"/>
      <c r="I12" s="58"/>
      <c r="J12" s="58"/>
      <c r="K12" s="58"/>
      <c r="L12" s="59"/>
      <c r="M12" s="68"/>
      <c r="N12" s="83"/>
      <c r="O12" s="69"/>
      <c r="P12" s="69"/>
      <c r="Q12" s="58"/>
      <c r="R12" s="58"/>
      <c r="S12" s="58"/>
      <c r="T12" s="59"/>
      <c r="U12" s="29"/>
      <c r="V12" s="7"/>
      <c r="W12" s="6"/>
      <c r="X12" s="45"/>
    </row>
    <row r="13" spans="2:26" ht="30" customHeight="1" x14ac:dyDescent="0.15">
      <c r="B13" s="20">
        <v>3</v>
      </c>
      <c r="C13" s="42"/>
      <c r="D13" s="42"/>
      <c r="E13" s="22"/>
      <c r="F13" s="57"/>
      <c r="G13" s="79"/>
      <c r="H13" s="58"/>
      <c r="I13" s="58"/>
      <c r="J13" s="58"/>
      <c r="K13" s="58"/>
      <c r="L13" s="59"/>
      <c r="M13" s="68"/>
      <c r="N13" s="83"/>
      <c r="O13" s="69"/>
      <c r="P13" s="69"/>
      <c r="Q13" s="58"/>
      <c r="R13" s="58"/>
      <c r="S13" s="58"/>
      <c r="T13" s="59"/>
      <c r="U13" s="29"/>
      <c r="V13" s="7"/>
      <c r="W13" s="6"/>
      <c r="X13" s="46"/>
    </row>
    <row r="14" spans="2:26" ht="30" customHeight="1" x14ac:dyDescent="0.15">
      <c r="B14" s="20">
        <v>4</v>
      </c>
      <c r="C14" s="42"/>
      <c r="D14" s="42"/>
      <c r="E14" s="22"/>
      <c r="F14" s="57"/>
      <c r="G14" s="79"/>
      <c r="H14" s="58"/>
      <c r="I14" s="58"/>
      <c r="J14" s="58"/>
      <c r="K14" s="58"/>
      <c r="L14" s="59"/>
      <c r="M14" s="68"/>
      <c r="N14" s="83"/>
      <c r="O14" s="69"/>
      <c r="P14" s="69"/>
      <c r="Q14" s="58"/>
      <c r="R14" s="58"/>
      <c r="S14" s="58"/>
      <c r="T14" s="59"/>
      <c r="U14" s="29"/>
      <c r="V14" s="7"/>
      <c r="W14" s="34"/>
      <c r="X14" s="46"/>
    </row>
    <row r="15" spans="2:26" ht="30" customHeight="1" x14ac:dyDescent="0.15">
      <c r="B15" s="20">
        <v>5</v>
      </c>
      <c r="C15" s="42"/>
      <c r="D15" s="43"/>
      <c r="E15" s="38"/>
      <c r="F15" s="60"/>
      <c r="G15" s="80"/>
      <c r="H15" s="61"/>
      <c r="I15" s="61"/>
      <c r="J15" s="61"/>
      <c r="K15" s="61"/>
      <c r="L15" s="62"/>
      <c r="M15" s="70"/>
      <c r="N15" s="84"/>
      <c r="O15" s="71"/>
      <c r="P15" s="71"/>
      <c r="Q15" s="61"/>
      <c r="R15" s="61"/>
      <c r="S15" s="61"/>
      <c r="T15" s="62"/>
      <c r="U15" s="30"/>
      <c r="V15" s="8"/>
      <c r="W15" s="24"/>
      <c r="X15" s="48"/>
    </row>
    <row r="16" spans="2:26" ht="30" customHeight="1" x14ac:dyDescent="0.15">
      <c r="B16" s="20">
        <v>6</v>
      </c>
      <c r="C16" s="43"/>
      <c r="D16" s="42"/>
      <c r="E16" s="6"/>
      <c r="F16" s="60"/>
      <c r="G16" s="80"/>
      <c r="H16" s="61"/>
      <c r="I16" s="61"/>
      <c r="J16" s="61"/>
      <c r="K16" s="61"/>
      <c r="L16" s="62"/>
      <c r="M16" s="70"/>
      <c r="N16" s="84"/>
      <c r="O16" s="71"/>
      <c r="P16" s="71"/>
      <c r="Q16" s="58"/>
      <c r="R16" s="61"/>
      <c r="S16" s="61"/>
      <c r="T16" s="62"/>
      <c r="U16" s="30"/>
      <c r="V16" s="8"/>
      <c r="W16" s="37"/>
      <c r="X16" s="47"/>
    </row>
    <row r="17" spans="2:24" ht="30" customHeight="1" x14ac:dyDescent="0.15">
      <c r="B17" s="20">
        <v>7</v>
      </c>
      <c r="C17" s="43"/>
      <c r="D17" s="43"/>
      <c r="E17" s="6"/>
      <c r="F17" s="60"/>
      <c r="G17" s="80"/>
      <c r="H17" s="61"/>
      <c r="I17" s="61"/>
      <c r="J17" s="61"/>
      <c r="K17" s="61"/>
      <c r="L17" s="62"/>
      <c r="M17" s="70"/>
      <c r="N17" s="84"/>
      <c r="O17" s="71"/>
      <c r="P17" s="71"/>
      <c r="Q17" s="58"/>
      <c r="R17" s="61"/>
      <c r="S17" s="61"/>
      <c r="T17" s="62"/>
      <c r="U17" s="30"/>
      <c r="V17" s="8"/>
      <c r="W17" s="24"/>
      <c r="X17" s="47"/>
    </row>
    <row r="18" spans="2:24" ht="30" customHeight="1" x14ac:dyDescent="0.15">
      <c r="B18" s="20">
        <v>8</v>
      </c>
      <c r="C18" s="43"/>
      <c r="D18" s="43"/>
      <c r="E18" s="22"/>
      <c r="F18" s="60"/>
      <c r="G18" s="80"/>
      <c r="H18" s="61"/>
      <c r="I18" s="61"/>
      <c r="J18" s="61"/>
      <c r="K18" s="61"/>
      <c r="L18" s="62"/>
      <c r="M18" s="70"/>
      <c r="N18" s="84"/>
      <c r="O18" s="71"/>
      <c r="P18" s="71"/>
      <c r="Q18" s="58"/>
      <c r="R18" s="61"/>
      <c r="S18" s="61"/>
      <c r="T18" s="62"/>
      <c r="U18" s="30"/>
      <c r="V18" s="41"/>
      <c r="W18" s="24"/>
      <c r="X18" s="48"/>
    </row>
    <row r="19" spans="2:24" ht="30" customHeight="1" x14ac:dyDescent="0.15">
      <c r="B19" s="20">
        <v>9</v>
      </c>
      <c r="C19" s="43"/>
      <c r="D19" s="43"/>
      <c r="E19" s="22"/>
      <c r="F19" s="60"/>
      <c r="G19" s="80"/>
      <c r="H19" s="61"/>
      <c r="I19" s="61"/>
      <c r="J19" s="61"/>
      <c r="K19" s="61"/>
      <c r="L19" s="62"/>
      <c r="M19" s="70"/>
      <c r="N19" s="84"/>
      <c r="O19" s="71"/>
      <c r="P19" s="71"/>
      <c r="Q19" s="58"/>
      <c r="R19" s="61"/>
      <c r="S19" s="61"/>
      <c r="T19" s="62"/>
      <c r="U19" s="30"/>
      <c r="V19" s="8"/>
      <c r="W19" s="39"/>
      <c r="X19" s="48"/>
    </row>
    <row r="20" spans="2:24" ht="30" customHeight="1" x14ac:dyDescent="0.15">
      <c r="B20" s="20">
        <v>10</v>
      </c>
      <c r="C20" s="43"/>
      <c r="D20" s="43"/>
      <c r="E20" s="53"/>
      <c r="F20" s="60"/>
      <c r="G20" s="80"/>
      <c r="H20" s="61"/>
      <c r="I20" s="61"/>
      <c r="J20" s="61"/>
      <c r="K20" s="61"/>
      <c r="L20" s="62"/>
      <c r="M20" s="70"/>
      <c r="N20" s="84"/>
      <c r="O20" s="71"/>
      <c r="P20" s="71"/>
      <c r="Q20" s="58"/>
      <c r="R20" s="61"/>
      <c r="S20" s="61"/>
      <c r="T20" s="62"/>
      <c r="U20" s="30"/>
      <c r="V20" s="8"/>
      <c r="W20" s="39"/>
      <c r="X20" s="48"/>
    </row>
    <row r="21" spans="2:24" ht="30" customHeight="1" x14ac:dyDescent="0.15">
      <c r="B21" s="20">
        <v>11</v>
      </c>
      <c r="C21" s="42"/>
      <c r="D21" s="42"/>
      <c r="E21" s="53"/>
      <c r="F21" s="57"/>
      <c r="G21" s="79"/>
      <c r="H21" s="58"/>
      <c r="I21" s="58"/>
      <c r="J21" s="58"/>
      <c r="K21" s="58"/>
      <c r="L21" s="59"/>
      <c r="M21" s="68"/>
      <c r="N21" s="83"/>
      <c r="O21" s="69"/>
      <c r="P21" s="69"/>
      <c r="Q21" s="58"/>
      <c r="R21" s="58"/>
      <c r="S21" s="58"/>
      <c r="T21" s="59"/>
      <c r="U21" s="29"/>
      <c r="V21" s="7"/>
      <c r="W21" s="39"/>
      <c r="X21" s="45"/>
    </row>
    <row r="22" spans="2:24" ht="30" customHeight="1" x14ac:dyDescent="0.15">
      <c r="B22" s="20">
        <v>12</v>
      </c>
      <c r="C22" s="42"/>
      <c r="D22" s="42"/>
      <c r="E22" s="6"/>
      <c r="F22" s="57"/>
      <c r="G22" s="79"/>
      <c r="H22" s="58"/>
      <c r="I22" s="58"/>
      <c r="J22" s="58"/>
      <c r="K22" s="58"/>
      <c r="L22" s="59"/>
      <c r="M22" s="68"/>
      <c r="N22" s="83"/>
      <c r="O22" s="69"/>
      <c r="P22" s="69"/>
      <c r="Q22" s="58"/>
      <c r="R22" s="58"/>
      <c r="S22" s="58"/>
      <c r="T22" s="59"/>
      <c r="U22" s="29"/>
      <c r="V22" s="7"/>
      <c r="W22" s="34"/>
      <c r="X22" s="45"/>
    </row>
    <row r="23" spans="2:24" ht="30" customHeight="1" x14ac:dyDescent="0.15">
      <c r="B23" s="20">
        <v>13</v>
      </c>
      <c r="C23" s="42"/>
      <c r="D23" s="42"/>
      <c r="E23" s="6"/>
      <c r="F23" s="57"/>
      <c r="G23" s="79"/>
      <c r="H23" s="58"/>
      <c r="I23" s="58"/>
      <c r="J23" s="58"/>
      <c r="K23" s="58"/>
      <c r="L23" s="59"/>
      <c r="M23" s="68"/>
      <c r="N23" s="83"/>
      <c r="O23" s="69"/>
      <c r="P23" s="69"/>
      <c r="Q23" s="58"/>
      <c r="R23" s="58"/>
      <c r="S23" s="58"/>
      <c r="T23" s="59"/>
      <c r="U23" s="29"/>
      <c r="V23" s="7"/>
      <c r="W23" s="34"/>
      <c r="X23" s="45"/>
    </row>
    <row r="24" spans="2:24" ht="30" customHeight="1" x14ac:dyDescent="0.15">
      <c r="B24" s="20">
        <v>14</v>
      </c>
      <c r="C24" s="42"/>
      <c r="D24" s="42"/>
      <c r="E24" s="6"/>
      <c r="F24" s="57"/>
      <c r="G24" s="79"/>
      <c r="H24" s="58"/>
      <c r="I24" s="58"/>
      <c r="J24" s="58"/>
      <c r="K24" s="58"/>
      <c r="L24" s="59"/>
      <c r="M24" s="68"/>
      <c r="N24" s="83"/>
      <c r="O24" s="69"/>
      <c r="P24" s="69"/>
      <c r="Q24" s="58"/>
      <c r="R24" s="58"/>
      <c r="S24" s="58"/>
      <c r="T24" s="59"/>
      <c r="U24" s="29"/>
      <c r="V24" s="7"/>
      <c r="W24" s="6"/>
      <c r="X24" s="45"/>
    </row>
    <row r="25" spans="2:24" ht="30" customHeight="1" x14ac:dyDescent="0.15">
      <c r="B25" s="20">
        <v>15</v>
      </c>
      <c r="C25" s="42"/>
      <c r="D25" s="42"/>
      <c r="E25" s="6"/>
      <c r="F25" s="57"/>
      <c r="G25" s="79"/>
      <c r="H25" s="58"/>
      <c r="I25" s="58"/>
      <c r="J25" s="58"/>
      <c r="K25" s="58"/>
      <c r="L25" s="59"/>
      <c r="M25" s="68"/>
      <c r="N25" s="83"/>
      <c r="O25" s="69"/>
      <c r="P25" s="69"/>
      <c r="Q25" s="58"/>
      <c r="R25" s="58"/>
      <c r="S25" s="58"/>
      <c r="T25" s="59"/>
      <c r="U25" s="29"/>
      <c r="V25" s="7"/>
      <c r="W25" s="6"/>
      <c r="X25" s="45"/>
    </row>
    <row r="26" spans="2:24" ht="30" customHeight="1" x14ac:dyDescent="0.15">
      <c r="B26" s="20">
        <v>16</v>
      </c>
      <c r="C26" s="42"/>
      <c r="D26" s="42"/>
      <c r="E26" s="6"/>
      <c r="F26" s="57"/>
      <c r="G26" s="79"/>
      <c r="H26" s="58"/>
      <c r="I26" s="58"/>
      <c r="J26" s="58"/>
      <c r="K26" s="58"/>
      <c r="L26" s="59"/>
      <c r="M26" s="68"/>
      <c r="N26" s="83"/>
      <c r="O26" s="69"/>
      <c r="P26" s="69"/>
      <c r="Q26" s="58"/>
      <c r="R26" s="58"/>
      <c r="S26" s="58"/>
      <c r="T26" s="59"/>
      <c r="U26" s="29"/>
      <c r="V26" s="7"/>
      <c r="W26" s="6"/>
      <c r="X26" s="46"/>
    </row>
    <row r="27" spans="2:24" ht="30" customHeight="1" x14ac:dyDescent="0.15">
      <c r="B27" s="88"/>
      <c r="C27" s="89"/>
      <c r="D27" s="89"/>
      <c r="E27" s="39"/>
      <c r="F27" s="60"/>
      <c r="G27" s="80"/>
      <c r="H27" s="61"/>
      <c r="I27" s="61"/>
      <c r="J27" s="61"/>
      <c r="K27" s="61"/>
      <c r="L27" s="62"/>
      <c r="M27" s="70"/>
      <c r="N27" s="84"/>
      <c r="O27" s="71"/>
      <c r="P27" s="71"/>
      <c r="Q27" s="61"/>
      <c r="R27" s="61"/>
      <c r="S27" s="61"/>
      <c r="T27" s="62"/>
      <c r="U27" s="30"/>
      <c r="V27" s="8"/>
      <c r="W27" s="39"/>
      <c r="X27" s="48"/>
    </row>
    <row r="28" spans="2:24" ht="30" customHeight="1" thickBot="1" x14ac:dyDescent="0.2">
      <c r="B28" s="21"/>
      <c r="C28" s="52"/>
      <c r="D28" s="44"/>
      <c r="E28" s="23"/>
      <c r="F28" s="63"/>
      <c r="G28" s="81"/>
      <c r="H28" s="64"/>
      <c r="I28" s="64"/>
      <c r="J28" s="64"/>
      <c r="K28" s="64"/>
      <c r="L28" s="65"/>
      <c r="M28" s="72"/>
      <c r="N28" s="85"/>
      <c r="O28" s="73"/>
      <c r="P28" s="73"/>
      <c r="Q28" s="64"/>
      <c r="R28" s="64"/>
      <c r="S28" s="64"/>
      <c r="T28" s="65"/>
      <c r="U28" s="31"/>
      <c r="V28" s="9"/>
      <c r="W28" s="25"/>
      <c r="X28" s="49"/>
    </row>
    <row r="29" spans="2:24" ht="22.5" customHeight="1" x14ac:dyDescent="0.15">
      <c r="B29" s="4"/>
      <c r="C29" s="40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436" t="s">
        <v>18</v>
      </c>
      <c r="T29" s="437"/>
      <c r="U29" s="35">
        <f>SUM(U11:U28)</f>
        <v>0</v>
      </c>
      <c r="V29" s="12"/>
      <c r="W29" s="12"/>
      <c r="X29" s="13"/>
    </row>
    <row r="30" spans="2:24" ht="22.5" customHeight="1" x14ac:dyDescent="0.15">
      <c r="B30" s="4"/>
      <c r="C30" s="10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438" t="s">
        <v>1</v>
      </c>
      <c r="T30" s="439"/>
      <c r="U30" s="32">
        <f>SUMIF(Q11:Q28,"●",U11:U28)</f>
        <v>0</v>
      </c>
      <c r="V30" s="12"/>
      <c r="W30" s="12"/>
      <c r="X30" s="13"/>
    </row>
    <row r="31" spans="2:24" ht="22.5" customHeight="1" thickBot="1" x14ac:dyDescent="0.2">
      <c r="S31" s="440" t="s">
        <v>19</v>
      </c>
      <c r="T31" s="441"/>
      <c r="U31" s="33">
        <f>U29-U30</f>
        <v>0</v>
      </c>
    </row>
  </sheetData>
  <mergeCells count="27">
    <mergeCell ref="T9:T10"/>
    <mergeCell ref="S29:T29"/>
    <mergeCell ref="S30:T30"/>
    <mergeCell ref="S31:T31"/>
    <mergeCell ref="H9:I9"/>
    <mergeCell ref="O9:P9"/>
    <mergeCell ref="C6:X6"/>
    <mergeCell ref="B8:B10"/>
    <mergeCell ref="C8:C10"/>
    <mergeCell ref="D8:D10"/>
    <mergeCell ref="E8:E10"/>
    <mergeCell ref="F8:L8"/>
    <mergeCell ref="M8:T8"/>
    <mergeCell ref="U8:U10"/>
    <mergeCell ref="V8:V10"/>
    <mergeCell ref="W8:W10"/>
    <mergeCell ref="F9:G9"/>
    <mergeCell ref="M9:N9"/>
    <mergeCell ref="X8:X10"/>
    <mergeCell ref="J9:K9"/>
    <mergeCell ref="L9:L10"/>
    <mergeCell ref="Q9:S9"/>
    <mergeCell ref="E2:F2"/>
    <mergeCell ref="H2:J2"/>
    <mergeCell ref="M2:O2"/>
    <mergeCell ref="C4:K4"/>
    <mergeCell ref="M4:X4"/>
  </mergeCells>
  <phoneticPr fontId="5"/>
  <conditionalFormatting sqref="H29:I65524 R8 R10 H3:I3 H5:I5 H7:I7 Q11:Q28 J8:J28">
    <cfRule type="cellIs" dxfId="85" priority="9" stopIfTrue="1" operator="equal">
      <formula>"●"</formula>
    </cfRule>
  </conditionalFormatting>
  <conditionalFormatting sqref="E16:E17">
    <cfRule type="expression" dxfId="84" priority="8" stopIfTrue="1">
      <formula>"F15=●"</formula>
    </cfRule>
  </conditionalFormatting>
  <conditionalFormatting sqref="E18:E19">
    <cfRule type="expression" dxfId="83" priority="7" stopIfTrue="1">
      <formula>"F15=●"</formula>
    </cfRule>
  </conditionalFormatting>
  <conditionalFormatting sqref="E18:E19">
    <cfRule type="expression" dxfId="82" priority="6" stopIfTrue="1">
      <formula>"F15=●"</formula>
    </cfRule>
  </conditionalFormatting>
  <conditionalFormatting sqref="Q25:Q27 J25:J27">
    <cfRule type="cellIs" dxfId="81" priority="5" stopIfTrue="1" operator="equal">
      <formula>"●"</formula>
    </cfRule>
  </conditionalFormatting>
  <conditionalFormatting sqref="E25">
    <cfRule type="expression" dxfId="80" priority="4" stopIfTrue="1">
      <formula>"F15=●"</formula>
    </cfRule>
  </conditionalFormatting>
  <conditionalFormatting sqref="E25">
    <cfRule type="expression" dxfId="79" priority="3" stopIfTrue="1">
      <formula>"F15=●"</formula>
    </cfRule>
  </conditionalFormatting>
  <conditionalFormatting sqref="H2:I2">
    <cfRule type="cellIs" dxfId="78" priority="2" stopIfTrue="1" operator="equal">
      <formula>"●"</formula>
    </cfRule>
  </conditionalFormatting>
  <conditionalFormatting sqref="Q2">
    <cfRule type="cellIs" dxfId="77" priority="1" stopIfTrue="1" operator="equal">
      <formula>"●"</formula>
    </cfRule>
  </conditionalFormatting>
  <dataValidations count="8">
    <dataValidation type="list" allowBlank="1" showInputMessage="1" showErrorMessage="1" sqref="F11:T28" xr:uid="{00000000-0002-0000-0000-000000000000}">
      <formula1>" ,●"</formula1>
    </dataValidation>
    <dataValidation type="list" allowBlank="1" showInputMessage="1" showErrorMessage="1" sqref="JN65537:JN65566 TJ65537:TJ65566 ADF65537:ADF65566 ANB65537:ANB65566 AWX65537:AWX65566 BGT65537:BGT65566 BQP65537:BQP65566 CAL65537:CAL65566 CKH65537:CKH65566 CUD65537:CUD65566 DDZ65537:DDZ65566 DNV65537:DNV65566 DXR65537:DXR65566 EHN65537:EHN65566 ERJ65537:ERJ65566 FBF65537:FBF65566 FLB65537:FLB65566 FUX65537:FUX65566 GET65537:GET65566 GOP65537:GOP65566 GYL65537:GYL65566 HIH65537:HIH65566 HSD65537:HSD65566 IBZ65537:IBZ65566 ILV65537:ILV65566 IVR65537:IVR65566 JFN65537:JFN65566 JPJ65537:JPJ65566 JZF65537:JZF65566 KJB65537:KJB65566 KSX65537:KSX65566 LCT65537:LCT65566 LMP65537:LMP65566 LWL65537:LWL65566 MGH65537:MGH65566 MQD65537:MQD65566 MZZ65537:MZZ65566 NJV65537:NJV65566 NTR65537:NTR65566 ODN65537:ODN65566 ONJ65537:ONJ65566 OXF65537:OXF65566 PHB65537:PHB65566 PQX65537:PQX65566 QAT65537:QAT65566 QKP65537:QKP65566 QUL65537:QUL65566 REH65537:REH65566 ROD65537:ROD65566 RXZ65537:RXZ65566 SHV65537:SHV65566 SRR65537:SRR65566 TBN65537:TBN65566 TLJ65537:TLJ65566 TVF65537:TVF65566 UFB65537:UFB65566 UOX65537:UOX65566 UYT65537:UYT65566 VIP65537:VIP65566 VSL65537:VSL65566 WCH65537:WCH65566 WMD65537:WMD65566 WVZ65537:WVZ65566 JN131073:JN131102 TJ131073:TJ131102 ADF131073:ADF131102 ANB131073:ANB131102 AWX131073:AWX131102 BGT131073:BGT131102 BQP131073:BQP131102 CAL131073:CAL131102 CKH131073:CKH131102 CUD131073:CUD131102 DDZ131073:DDZ131102 DNV131073:DNV131102 DXR131073:DXR131102 EHN131073:EHN131102 ERJ131073:ERJ131102 FBF131073:FBF131102 FLB131073:FLB131102 FUX131073:FUX131102 GET131073:GET131102 GOP131073:GOP131102 GYL131073:GYL131102 HIH131073:HIH131102 HSD131073:HSD131102 IBZ131073:IBZ131102 ILV131073:ILV131102 IVR131073:IVR131102 JFN131073:JFN131102 JPJ131073:JPJ131102 JZF131073:JZF131102 KJB131073:KJB131102 KSX131073:KSX131102 LCT131073:LCT131102 LMP131073:LMP131102 LWL131073:LWL131102 MGH131073:MGH131102 MQD131073:MQD131102 MZZ131073:MZZ131102 NJV131073:NJV131102 NTR131073:NTR131102 ODN131073:ODN131102 ONJ131073:ONJ131102 OXF131073:OXF131102 PHB131073:PHB131102 PQX131073:PQX131102 QAT131073:QAT131102 QKP131073:QKP131102 QUL131073:QUL131102 REH131073:REH131102 ROD131073:ROD131102 RXZ131073:RXZ131102 SHV131073:SHV131102 SRR131073:SRR131102 TBN131073:TBN131102 TLJ131073:TLJ131102 TVF131073:TVF131102 UFB131073:UFB131102 UOX131073:UOX131102 UYT131073:UYT131102 VIP131073:VIP131102 VSL131073:VSL131102 WCH131073:WCH131102 WMD131073:WMD131102 WVZ131073:WVZ131102 JN196609:JN196638 TJ196609:TJ196638 ADF196609:ADF196638 ANB196609:ANB196638 AWX196609:AWX196638 BGT196609:BGT196638 BQP196609:BQP196638 CAL196609:CAL196638 CKH196609:CKH196638 CUD196609:CUD196638 DDZ196609:DDZ196638 DNV196609:DNV196638 DXR196609:DXR196638 EHN196609:EHN196638 ERJ196609:ERJ196638 FBF196609:FBF196638 FLB196609:FLB196638 FUX196609:FUX196638 GET196609:GET196638 GOP196609:GOP196638 GYL196609:GYL196638 HIH196609:HIH196638 HSD196609:HSD196638 IBZ196609:IBZ196638 ILV196609:ILV196638 IVR196609:IVR196638 JFN196609:JFN196638 JPJ196609:JPJ196638 JZF196609:JZF196638 KJB196609:KJB196638 KSX196609:KSX196638 LCT196609:LCT196638 LMP196609:LMP196638 LWL196609:LWL196638 MGH196609:MGH196638 MQD196609:MQD196638 MZZ196609:MZZ196638 NJV196609:NJV196638 NTR196609:NTR196638 ODN196609:ODN196638 ONJ196609:ONJ196638 OXF196609:OXF196638 PHB196609:PHB196638 PQX196609:PQX196638 QAT196609:QAT196638 QKP196609:QKP196638 QUL196609:QUL196638 REH196609:REH196638 ROD196609:ROD196638 RXZ196609:RXZ196638 SHV196609:SHV196638 SRR196609:SRR196638 TBN196609:TBN196638 TLJ196609:TLJ196638 TVF196609:TVF196638 UFB196609:UFB196638 UOX196609:UOX196638 UYT196609:UYT196638 VIP196609:VIP196638 VSL196609:VSL196638 WCH196609:WCH196638 WMD196609:WMD196638 WVZ196609:WVZ196638 JN262145:JN262174 TJ262145:TJ262174 ADF262145:ADF262174 ANB262145:ANB262174 AWX262145:AWX262174 BGT262145:BGT262174 BQP262145:BQP262174 CAL262145:CAL262174 CKH262145:CKH262174 CUD262145:CUD262174 DDZ262145:DDZ262174 DNV262145:DNV262174 DXR262145:DXR262174 EHN262145:EHN262174 ERJ262145:ERJ262174 FBF262145:FBF262174 FLB262145:FLB262174 FUX262145:FUX262174 GET262145:GET262174 GOP262145:GOP262174 GYL262145:GYL262174 HIH262145:HIH262174 HSD262145:HSD262174 IBZ262145:IBZ262174 ILV262145:ILV262174 IVR262145:IVR262174 JFN262145:JFN262174 JPJ262145:JPJ262174 JZF262145:JZF262174 KJB262145:KJB262174 KSX262145:KSX262174 LCT262145:LCT262174 LMP262145:LMP262174 LWL262145:LWL262174 MGH262145:MGH262174 MQD262145:MQD262174 MZZ262145:MZZ262174 NJV262145:NJV262174 NTR262145:NTR262174 ODN262145:ODN262174 ONJ262145:ONJ262174 OXF262145:OXF262174 PHB262145:PHB262174 PQX262145:PQX262174 QAT262145:QAT262174 QKP262145:QKP262174 QUL262145:QUL262174 REH262145:REH262174 ROD262145:ROD262174 RXZ262145:RXZ262174 SHV262145:SHV262174 SRR262145:SRR262174 TBN262145:TBN262174 TLJ262145:TLJ262174 TVF262145:TVF262174 UFB262145:UFB262174 UOX262145:UOX262174 UYT262145:UYT262174 VIP262145:VIP262174 VSL262145:VSL262174 WCH262145:WCH262174 WMD262145:WMD262174 WVZ262145:WVZ262174 JN327681:JN327710 TJ327681:TJ327710 ADF327681:ADF327710 ANB327681:ANB327710 AWX327681:AWX327710 BGT327681:BGT327710 BQP327681:BQP327710 CAL327681:CAL327710 CKH327681:CKH327710 CUD327681:CUD327710 DDZ327681:DDZ327710 DNV327681:DNV327710 DXR327681:DXR327710 EHN327681:EHN327710 ERJ327681:ERJ327710 FBF327681:FBF327710 FLB327681:FLB327710 FUX327681:FUX327710 GET327681:GET327710 GOP327681:GOP327710 GYL327681:GYL327710 HIH327681:HIH327710 HSD327681:HSD327710 IBZ327681:IBZ327710 ILV327681:ILV327710 IVR327681:IVR327710 JFN327681:JFN327710 JPJ327681:JPJ327710 JZF327681:JZF327710 KJB327681:KJB327710 KSX327681:KSX327710 LCT327681:LCT327710 LMP327681:LMP327710 LWL327681:LWL327710 MGH327681:MGH327710 MQD327681:MQD327710 MZZ327681:MZZ327710 NJV327681:NJV327710 NTR327681:NTR327710 ODN327681:ODN327710 ONJ327681:ONJ327710 OXF327681:OXF327710 PHB327681:PHB327710 PQX327681:PQX327710 QAT327681:QAT327710 QKP327681:QKP327710 QUL327681:QUL327710 REH327681:REH327710 ROD327681:ROD327710 RXZ327681:RXZ327710 SHV327681:SHV327710 SRR327681:SRR327710 TBN327681:TBN327710 TLJ327681:TLJ327710 TVF327681:TVF327710 UFB327681:UFB327710 UOX327681:UOX327710 UYT327681:UYT327710 VIP327681:VIP327710 VSL327681:VSL327710 WCH327681:WCH327710 WMD327681:WMD327710 WVZ327681:WVZ327710 JN393217:JN393246 TJ393217:TJ393246 ADF393217:ADF393246 ANB393217:ANB393246 AWX393217:AWX393246 BGT393217:BGT393246 BQP393217:BQP393246 CAL393217:CAL393246 CKH393217:CKH393246 CUD393217:CUD393246 DDZ393217:DDZ393246 DNV393217:DNV393246 DXR393217:DXR393246 EHN393217:EHN393246 ERJ393217:ERJ393246 FBF393217:FBF393246 FLB393217:FLB393246 FUX393217:FUX393246 GET393217:GET393246 GOP393217:GOP393246 GYL393217:GYL393246 HIH393217:HIH393246 HSD393217:HSD393246 IBZ393217:IBZ393246 ILV393217:ILV393246 IVR393217:IVR393246 JFN393217:JFN393246 JPJ393217:JPJ393246 JZF393217:JZF393246 KJB393217:KJB393246 KSX393217:KSX393246 LCT393217:LCT393246 LMP393217:LMP393246 LWL393217:LWL393246 MGH393217:MGH393246 MQD393217:MQD393246 MZZ393217:MZZ393246 NJV393217:NJV393246 NTR393217:NTR393246 ODN393217:ODN393246 ONJ393217:ONJ393246 OXF393217:OXF393246 PHB393217:PHB393246 PQX393217:PQX393246 QAT393217:QAT393246 QKP393217:QKP393246 QUL393217:QUL393246 REH393217:REH393246 ROD393217:ROD393246 RXZ393217:RXZ393246 SHV393217:SHV393246 SRR393217:SRR393246 TBN393217:TBN393246 TLJ393217:TLJ393246 TVF393217:TVF393246 UFB393217:UFB393246 UOX393217:UOX393246 UYT393217:UYT393246 VIP393217:VIP393246 VSL393217:VSL393246 WCH393217:WCH393246 WMD393217:WMD393246 WVZ393217:WVZ393246 JN458753:JN458782 TJ458753:TJ458782 ADF458753:ADF458782 ANB458753:ANB458782 AWX458753:AWX458782 BGT458753:BGT458782 BQP458753:BQP458782 CAL458753:CAL458782 CKH458753:CKH458782 CUD458753:CUD458782 DDZ458753:DDZ458782 DNV458753:DNV458782 DXR458753:DXR458782 EHN458753:EHN458782 ERJ458753:ERJ458782 FBF458753:FBF458782 FLB458753:FLB458782 FUX458753:FUX458782 GET458753:GET458782 GOP458753:GOP458782 GYL458753:GYL458782 HIH458753:HIH458782 HSD458753:HSD458782 IBZ458753:IBZ458782 ILV458753:ILV458782 IVR458753:IVR458782 JFN458753:JFN458782 JPJ458753:JPJ458782 JZF458753:JZF458782 KJB458753:KJB458782 KSX458753:KSX458782 LCT458753:LCT458782 LMP458753:LMP458782 LWL458753:LWL458782 MGH458753:MGH458782 MQD458753:MQD458782 MZZ458753:MZZ458782 NJV458753:NJV458782 NTR458753:NTR458782 ODN458753:ODN458782 ONJ458753:ONJ458782 OXF458753:OXF458782 PHB458753:PHB458782 PQX458753:PQX458782 QAT458753:QAT458782 QKP458753:QKP458782 QUL458753:QUL458782 REH458753:REH458782 ROD458753:ROD458782 RXZ458753:RXZ458782 SHV458753:SHV458782 SRR458753:SRR458782 TBN458753:TBN458782 TLJ458753:TLJ458782 TVF458753:TVF458782 UFB458753:UFB458782 UOX458753:UOX458782 UYT458753:UYT458782 VIP458753:VIP458782 VSL458753:VSL458782 WCH458753:WCH458782 WMD458753:WMD458782 WVZ458753:WVZ458782 JN524289:JN524318 TJ524289:TJ524318 ADF524289:ADF524318 ANB524289:ANB524318 AWX524289:AWX524318 BGT524289:BGT524318 BQP524289:BQP524318 CAL524289:CAL524318 CKH524289:CKH524318 CUD524289:CUD524318 DDZ524289:DDZ524318 DNV524289:DNV524318 DXR524289:DXR524318 EHN524289:EHN524318 ERJ524289:ERJ524318 FBF524289:FBF524318 FLB524289:FLB524318 FUX524289:FUX524318 GET524289:GET524318 GOP524289:GOP524318 GYL524289:GYL524318 HIH524289:HIH524318 HSD524289:HSD524318 IBZ524289:IBZ524318 ILV524289:ILV524318 IVR524289:IVR524318 JFN524289:JFN524318 JPJ524289:JPJ524318 JZF524289:JZF524318 KJB524289:KJB524318 KSX524289:KSX524318 LCT524289:LCT524318 LMP524289:LMP524318 LWL524289:LWL524318 MGH524289:MGH524318 MQD524289:MQD524318 MZZ524289:MZZ524318 NJV524289:NJV524318 NTR524289:NTR524318 ODN524289:ODN524318 ONJ524289:ONJ524318 OXF524289:OXF524318 PHB524289:PHB524318 PQX524289:PQX524318 QAT524289:QAT524318 QKP524289:QKP524318 QUL524289:QUL524318 REH524289:REH524318 ROD524289:ROD524318 RXZ524289:RXZ524318 SHV524289:SHV524318 SRR524289:SRR524318 TBN524289:TBN524318 TLJ524289:TLJ524318 TVF524289:TVF524318 UFB524289:UFB524318 UOX524289:UOX524318 UYT524289:UYT524318 VIP524289:VIP524318 VSL524289:VSL524318 WCH524289:WCH524318 WMD524289:WMD524318 WVZ524289:WVZ524318 JN589825:JN589854 TJ589825:TJ589854 ADF589825:ADF589854 ANB589825:ANB589854 AWX589825:AWX589854 BGT589825:BGT589854 BQP589825:BQP589854 CAL589825:CAL589854 CKH589825:CKH589854 CUD589825:CUD589854 DDZ589825:DDZ589854 DNV589825:DNV589854 DXR589825:DXR589854 EHN589825:EHN589854 ERJ589825:ERJ589854 FBF589825:FBF589854 FLB589825:FLB589854 FUX589825:FUX589854 GET589825:GET589854 GOP589825:GOP589854 GYL589825:GYL589854 HIH589825:HIH589854 HSD589825:HSD589854 IBZ589825:IBZ589854 ILV589825:ILV589854 IVR589825:IVR589854 JFN589825:JFN589854 JPJ589825:JPJ589854 JZF589825:JZF589854 KJB589825:KJB589854 KSX589825:KSX589854 LCT589825:LCT589854 LMP589825:LMP589854 LWL589825:LWL589854 MGH589825:MGH589854 MQD589825:MQD589854 MZZ589825:MZZ589854 NJV589825:NJV589854 NTR589825:NTR589854 ODN589825:ODN589854 ONJ589825:ONJ589854 OXF589825:OXF589854 PHB589825:PHB589854 PQX589825:PQX589854 QAT589825:QAT589854 QKP589825:QKP589854 QUL589825:QUL589854 REH589825:REH589854 ROD589825:ROD589854 RXZ589825:RXZ589854 SHV589825:SHV589854 SRR589825:SRR589854 TBN589825:TBN589854 TLJ589825:TLJ589854 TVF589825:TVF589854 UFB589825:UFB589854 UOX589825:UOX589854 UYT589825:UYT589854 VIP589825:VIP589854 VSL589825:VSL589854 WCH589825:WCH589854 WMD589825:WMD589854 WVZ589825:WVZ589854 JN655361:JN655390 TJ655361:TJ655390 ADF655361:ADF655390 ANB655361:ANB655390 AWX655361:AWX655390 BGT655361:BGT655390 BQP655361:BQP655390 CAL655361:CAL655390 CKH655361:CKH655390 CUD655361:CUD655390 DDZ655361:DDZ655390 DNV655361:DNV655390 DXR655361:DXR655390 EHN655361:EHN655390 ERJ655361:ERJ655390 FBF655361:FBF655390 FLB655361:FLB655390 FUX655361:FUX655390 GET655361:GET655390 GOP655361:GOP655390 GYL655361:GYL655390 HIH655361:HIH655390 HSD655361:HSD655390 IBZ655361:IBZ655390 ILV655361:ILV655390 IVR655361:IVR655390 JFN655361:JFN655390 JPJ655361:JPJ655390 JZF655361:JZF655390 KJB655361:KJB655390 KSX655361:KSX655390 LCT655361:LCT655390 LMP655361:LMP655390 LWL655361:LWL655390 MGH655361:MGH655390 MQD655361:MQD655390 MZZ655361:MZZ655390 NJV655361:NJV655390 NTR655361:NTR655390 ODN655361:ODN655390 ONJ655361:ONJ655390 OXF655361:OXF655390 PHB655361:PHB655390 PQX655361:PQX655390 QAT655361:QAT655390 QKP655361:QKP655390 QUL655361:QUL655390 REH655361:REH655390 ROD655361:ROD655390 RXZ655361:RXZ655390 SHV655361:SHV655390 SRR655361:SRR655390 TBN655361:TBN655390 TLJ655361:TLJ655390 TVF655361:TVF655390 UFB655361:UFB655390 UOX655361:UOX655390 UYT655361:UYT655390 VIP655361:VIP655390 VSL655361:VSL655390 WCH655361:WCH655390 WMD655361:WMD655390 WVZ655361:WVZ655390 JN720897:JN720926 TJ720897:TJ720926 ADF720897:ADF720926 ANB720897:ANB720926 AWX720897:AWX720926 BGT720897:BGT720926 BQP720897:BQP720926 CAL720897:CAL720926 CKH720897:CKH720926 CUD720897:CUD720926 DDZ720897:DDZ720926 DNV720897:DNV720926 DXR720897:DXR720926 EHN720897:EHN720926 ERJ720897:ERJ720926 FBF720897:FBF720926 FLB720897:FLB720926 FUX720897:FUX720926 GET720897:GET720926 GOP720897:GOP720926 GYL720897:GYL720926 HIH720897:HIH720926 HSD720897:HSD720926 IBZ720897:IBZ720926 ILV720897:ILV720926 IVR720897:IVR720926 JFN720897:JFN720926 JPJ720897:JPJ720926 JZF720897:JZF720926 KJB720897:KJB720926 KSX720897:KSX720926 LCT720897:LCT720926 LMP720897:LMP720926 LWL720897:LWL720926 MGH720897:MGH720926 MQD720897:MQD720926 MZZ720897:MZZ720926 NJV720897:NJV720926 NTR720897:NTR720926 ODN720897:ODN720926 ONJ720897:ONJ720926 OXF720897:OXF720926 PHB720897:PHB720926 PQX720897:PQX720926 QAT720897:QAT720926 QKP720897:QKP720926 QUL720897:QUL720926 REH720897:REH720926 ROD720897:ROD720926 RXZ720897:RXZ720926 SHV720897:SHV720926 SRR720897:SRR720926 TBN720897:TBN720926 TLJ720897:TLJ720926 TVF720897:TVF720926 UFB720897:UFB720926 UOX720897:UOX720926 UYT720897:UYT720926 VIP720897:VIP720926 VSL720897:VSL720926 WCH720897:WCH720926 WMD720897:WMD720926 WVZ720897:WVZ720926 JN786433:JN786462 TJ786433:TJ786462 ADF786433:ADF786462 ANB786433:ANB786462 AWX786433:AWX786462 BGT786433:BGT786462 BQP786433:BQP786462 CAL786433:CAL786462 CKH786433:CKH786462 CUD786433:CUD786462 DDZ786433:DDZ786462 DNV786433:DNV786462 DXR786433:DXR786462 EHN786433:EHN786462 ERJ786433:ERJ786462 FBF786433:FBF786462 FLB786433:FLB786462 FUX786433:FUX786462 GET786433:GET786462 GOP786433:GOP786462 GYL786433:GYL786462 HIH786433:HIH786462 HSD786433:HSD786462 IBZ786433:IBZ786462 ILV786433:ILV786462 IVR786433:IVR786462 JFN786433:JFN786462 JPJ786433:JPJ786462 JZF786433:JZF786462 KJB786433:KJB786462 KSX786433:KSX786462 LCT786433:LCT786462 LMP786433:LMP786462 LWL786433:LWL786462 MGH786433:MGH786462 MQD786433:MQD786462 MZZ786433:MZZ786462 NJV786433:NJV786462 NTR786433:NTR786462 ODN786433:ODN786462 ONJ786433:ONJ786462 OXF786433:OXF786462 PHB786433:PHB786462 PQX786433:PQX786462 QAT786433:QAT786462 QKP786433:QKP786462 QUL786433:QUL786462 REH786433:REH786462 ROD786433:ROD786462 RXZ786433:RXZ786462 SHV786433:SHV786462 SRR786433:SRR786462 TBN786433:TBN786462 TLJ786433:TLJ786462 TVF786433:TVF786462 UFB786433:UFB786462 UOX786433:UOX786462 UYT786433:UYT786462 VIP786433:VIP786462 VSL786433:VSL786462 WCH786433:WCH786462 WMD786433:WMD786462 WVZ786433:WVZ786462 JN851969:JN851998 TJ851969:TJ851998 ADF851969:ADF851998 ANB851969:ANB851998 AWX851969:AWX851998 BGT851969:BGT851998 BQP851969:BQP851998 CAL851969:CAL851998 CKH851969:CKH851998 CUD851969:CUD851998 DDZ851969:DDZ851998 DNV851969:DNV851998 DXR851969:DXR851998 EHN851969:EHN851998 ERJ851969:ERJ851998 FBF851969:FBF851998 FLB851969:FLB851998 FUX851969:FUX851998 GET851969:GET851998 GOP851969:GOP851998 GYL851969:GYL851998 HIH851969:HIH851998 HSD851969:HSD851998 IBZ851969:IBZ851998 ILV851969:ILV851998 IVR851969:IVR851998 JFN851969:JFN851998 JPJ851969:JPJ851998 JZF851969:JZF851998 KJB851969:KJB851998 KSX851969:KSX851998 LCT851969:LCT851998 LMP851969:LMP851998 LWL851969:LWL851998 MGH851969:MGH851998 MQD851969:MQD851998 MZZ851969:MZZ851998 NJV851969:NJV851998 NTR851969:NTR851998 ODN851969:ODN851998 ONJ851969:ONJ851998 OXF851969:OXF851998 PHB851969:PHB851998 PQX851969:PQX851998 QAT851969:QAT851998 QKP851969:QKP851998 QUL851969:QUL851998 REH851969:REH851998 ROD851969:ROD851998 RXZ851969:RXZ851998 SHV851969:SHV851998 SRR851969:SRR851998 TBN851969:TBN851998 TLJ851969:TLJ851998 TVF851969:TVF851998 UFB851969:UFB851998 UOX851969:UOX851998 UYT851969:UYT851998 VIP851969:VIP851998 VSL851969:VSL851998 WCH851969:WCH851998 WMD851969:WMD851998 WVZ851969:WVZ851998 JN917505:JN917534 TJ917505:TJ917534 ADF917505:ADF917534 ANB917505:ANB917534 AWX917505:AWX917534 BGT917505:BGT917534 BQP917505:BQP917534 CAL917505:CAL917534 CKH917505:CKH917534 CUD917505:CUD917534 DDZ917505:DDZ917534 DNV917505:DNV917534 DXR917505:DXR917534 EHN917505:EHN917534 ERJ917505:ERJ917534 FBF917505:FBF917534 FLB917505:FLB917534 FUX917505:FUX917534 GET917505:GET917534 GOP917505:GOP917534 GYL917505:GYL917534 HIH917505:HIH917534 HSD917505:HSD917534 IBZ917505:IBZ917534 ILV917505:ILV917534 IVR917505:IVR917534 JFN917505:JFN917534 JPJ917505:JPJ917534 JZF917505:JZF917534 KJB917505:KJB917534 KSX917505:KSX917534 LCT917505:LCT917534 LMP917505:LMP917534 LWL917505:LWL917534 MGH917505:MGH917534 MQD917505:MQD917534 MZZ917505:MZZ917534 NJV917505:NJV917534 NTR917505:NTR917534 ODN917505:ODN917534 ONJ917505:ONJ917534 OXF917505:OXF917534 PHB917505:PHB917534 PQX917505:PQX917534 QAT917505:QAT917534 QKP917505:QKP917534 QUL917505:QUL917534 REH917505:REH917534 ROD917505:ROD917534 RXZ917505:RXZ917534 SHV917505:SHV917534 SRR917505:SRR917534 TBN917505:TBN917534 TLJ917505:TLJ917534 TVF917505:TVF917534 UFB917505:UFB917534 UOX917505:UOX917534 UYT917505:UYT917534 VIP917505:VIP917534 VSL917505:VSL917534 WCH917505:WCH917534 WMD917505:WMD917534 WVZ917505:WVZ917534 JN983041:JN983070 TJ983041:TJ983070 ADF983041:ADF983070 ANB983041:ANB983070 AWX983041:AWX983070 BGT983041:BGT983070 BQP983041:BQP983070 CAL983041:CAL983070 CKH983041:CKH983070 CUD983041:CUD983070 DDZ983041:DDZ983070 DNV983041:DNV983070 DXR983041:DXR983070 EHN983041:EHN983070 ERJ983041:ERJ983070 FBF983041:FBF983070 FLB983041:FLB983070 FUX983041:FUX983070 GET983041:GET983070 GOP983041:GOP983070 GYL983041:GYL983070 HIH983041:HIH983070 HSD983041:HSD983070 IBZ983041:IBZ983070 ILV983041:ILV983070 IVR983041:IVR983070 JFN983041:JFN983070 JPJ983041:JPJ983070 JZF983041:JZF983070 KJB983041:KJB983070 KSX983041:KSX983070 LCT983041:LCT983070 LMP983041:LMP983070 LWL983041:LWL983070 MGH983041:MGH983070 MQD983041:MQD983070 MZZ983041:MZZ983070 NJV983041:NJV983070 NTR983041:NTR983070 ODN983041:ODN983070 ONJ983041:ONJ983070 OXF983041:OXF983070 PHB983041:PHB983070 PQX983041:PQX983070 QAT983041:QAT983070 QKP983041:QKP983070 QUL983041:QUL983070 REH983041:REH983070 ROD983041:ROD983070 RXZ983041:RXZ983070 SHV983041:SHV983070 SRR983041:SRR983070 TBN983041:TBN983070 TLJ983041:TLJ983070 TVF983041:TVF983070 UFB983041:UFB983070 UOX983041:UOX983070 UYT983041:UYT983070 VIP983041:VIP983070 VSL983041:VSL983070 WCH983041:WCH983070 WMD983041:WMD983070 WVZ983041:WVZ983070 WVZ11:WVZ30 JN11:JN30 TJ11:TJ30 ADF11:ADF30 ANB11:ANB30 AWX11:AWX30 BGT11:BGT30 BQP11:BQP30 CAL11:CAL30 CKH11:CKH30 CUD11:CUD30 DDZ11:DDZ30 DNV11:DNV30 DXR11:DXR30 EHN11:EHN30 ERJ11:ERJ30 FBF11:FBF30 FLB11:FLB30 FUX11:FUX30 GET11:GET30 GOP11:GOP30 GYL11:GYL30 HIH11:HIH30 HSD11:HSD30 IBZ11:IBZ30 ILV11:ILV30 IVR11:IVR30 JFN11:JFN30 JPJ11:JPJ30 JZF11:JZF30 KJB11:KJB30 KSX11:KSX30 LCT11:LCT30 LMP11:LMP30 LWL11:LWL30 MGH11:MGH30 MQD11:MQD30 MZZ11:MZZ30 NJV11:NJV30 NTR11:NTR30 ODN11:ODN30 ONJ11:ONJ30 OXF11:OXF30 PHB11:PHB30 PQX11:PQX30 QAT11:QAT30 QKP11:QKP30 QUL11:QUL30 REH11:REH30 ROD11:ROD30 RXZ11:RXZ30 SHV11:SHV30 SRR11:SRR30 TBN11:TBN30 TLJ11:TLJ30 TVF11:TVF30 UFB11:UFB30 UOX11:UOX30 UYT11:UYT30 VIP11:VIP30 VSL11:VSL30 WCH11:WCH30 WMD11:WMD30" xr:uid="{00000000-0002-0000-0000-000001000000}">
      <formula1>"あり,一部あり,なし"</formula1>
    </dataValidation>
    <dataValidation type="list" allowBlank="1" showInputMessage="1" showErrorMessage="1" sqref="JO29:JQ30 TK29:TM30 ADG29:ADI30 ANC29:ANE30 AWY29:AXA30 BGU29:BGW30 BQQ29:BQS30 CAM29:CAO30 CKI29:CKK30 CUE29:CUG30 DEA29:DEC30 DNW29:DNY30 DXS29:DXU30 EHO29:EHQ30 ERK29:ERM30 FBG29:FBI30 FLC29:FLE30 FUY29:FVA30 GEU29:GEW30 GOQ29:GOS30 GYM29:GYO30 HII29:HIK30 HSE29:HSG30 ICA29:ICC30 ILW29:ILY30 IVS29:IVU30 JFO29:JFQ30 JPK29:JPM30 JZG29:JZI30 KJC29:KJE30 KSY29:KTA30 LCU29:LCW30 LMQ29:LMS30 LWM29:LWO30 MGI29:MGK30 MQE29:MQG30 NAA29:NAC30 NJW29:NJY30 NTS29:NTU30 ODO29:ODQ30 ONK29:ONM30 OXG29:OXI30 PHC29:PHE30 PQY29:PRA30 QAU29:QAW30 QKQ29:QKS30 QUM29:QUO30 REI29:REK30 ROE29:ROG30 RYA29:RYC30 SHW29:SHY30 SRS29:SRU30 TBO29:TBQ30 TLK29:TLM30 TVG29:TVI30 UFC29:UFE30 UOY29:UPA30 UYU29:UYW30 VIQ29:VIS30 VSM29:VSO30 WCI29:WCK30 WME29:WMG30 WWA29:WWC30 JO65565:JQ65566 TK65565:TM65566 ADG65565:ADI65566 ANC65565:ANE65566 AWY65565:AXA65566 BGU65565:BGW65566 BQQ65565:BQS65566 CAM65565:CAO65566 CKI65565:CKK65566 CUE65565:CUG65566 DEA65565:DEC65566 DNW65565:DNY65566 DXS65565:DXU65566 EHO65565:EHQ65566 ERK65565:ERM65566 FBG65565:FBI65566 FLC65565:FLE65566 FUY65565:FVA65566 GEU65565:GEW65566 GOQ65565:GOS65566 GYM65565:GYO65566 HII65565:HIK65566 HSE65565:HSG65566 ICA65565:ICC65566 ILW65565:ILY65566 IVS65565:IVU65566 JFO65565:JFQ65566 JPK65565:JPM65566 JZG65565:JZI65566 KJC65565:KJE65566 KSY65565:KTA65566 LCU65565:LCW65566 LMQ65565:LMS65566 LWM65565:LWO65566 MGI65565:MGK65566 MQE65565:MQG65566 NAA65565:NAC65566 NJW65565:NJY65566 NTS65565:NTU65566 ODO65565:ODQ65566 ONK65565:ONM65566 OXG65565:OXI65566 PHC65565:PHE65566 PQY65565:PRA65566 QAU65565:QAW65566 QKQ65565:QKS65566 QUM65565:QUO65566 REI65565:REK65566 ROE65565:ROG65566 RYA65565:RYC65566 SHW65565:SHY65566 SRS65565:SRU65566 TBO65565:TBQ65566 TLK65565:TLM65566 TVG65565:TVI65566 UFC65565:UFE65566 UOY65565:UPA65566 UYU65565:UYW65566 VIQ65565:VIS65566 VSM65565:VSO65566 WCI65565:WCK65566 WME65565:WMG65566 WWA65565:WWC65566 JO131101:JQ131102 TK131101:TM131102 ADG131101:ADI131102 ANC131101:ANE131102 AWY131101:AXA131102 BGU131101:BGW131102 BQQ131101:BQS131102 CAM131101:CAO131102 CKI131101:CKK131102 CUE131101:CUG131102 DEA131101:DEC131102 DNW131101:DNY131102 DXS131101:DXU131102 EHO131101:EHQ131102 ERK131101:ERM131102 FBG131101:FBI131102 FLC131101:FLE131102 FUY131101:FVA131102 GEU131101:GEW131102 GOQ131101:GOS131102 GYM131101:GYO131102 HII131101:HIK131102 HSE131101:HSG131102 ICA131101:ICC131102 ILW131101:ILY131102 IVS131101:IVU131102 JFO131101:JFQ131102 JPK131101:JPM131102 JZG131101:JZI131102 KJC131101:KJE131102 KSY131101:KTA131102 LCU131101:LCW131102 LMQ131101:LMS131102 LWM131101:LWO131102 MGI131101:MGK131102 MQE131101:MQG131102 NAA131101:NAC131102 NJW131101:NJY131102 NTS131101:NTU131102 ODO131101:ODQ131102 ONK131101:ONM131102 OXG131101:OXI131102 PHC131101:PHE131102 PQY131101:PRA131102 QAU131101:QAW131102 QKQ131101:QKS131102 QUM131101:QUO131102 REI131101:REK131102 ROE131101:ROG131102 RYA131101:RYC131102 SHW131101:SHY131102 SRS131101:SRU131102 TBO131101:TBQ131102 TLK131101:TLM131102 TVG131101:TVI131102 UFC131101:UFE131102 UOY131101:UPA131102 UYU131101:UYW131102 VIQ131101:VIS131102 VSM131101:VSO131102 WCI131101:WCK131102 WME131101:WMG131102 WWA131101:WWC131102 JO196637:JQ196638 TK196637:TM196638 ADG196637:ADI196638 ANC196637:ANE196638 AWY196637:AXA196638 BGU196637:BGW196638 BQQ196637:BQS196638 CAM196637:CAO196638 CKI196637:CKK196638 CUE196637:CUG196638 DEA196637:DEC196638 DNW196637:DNY196638 DXS196637:DXU196638 EHO196637:EHQ196638 ERK196637:ERM196638 FBG196637:FBI196638 FLC196637:FLE196638 FUY196637:FVA196638 GEU196637:GEW196638 GOQ196637:GOS196638 GYM196637:GYO196638 HII196637:HIK196638 HSE196637:HSG196638 ICA196637:ICC196638 ILW196637:ILY196638 IVS196637:IVU196638 JFO196637:JFQ196638 JPK196637:JPM196638 JZG196637:JZI196638 KJC196637:KJE196638 KSY196637:KTA196638 LCU196637:LCW196638 LMQ196637:LMS196638 LWM196637:LWO196638 MGI196637:MGK196638 MQE196637:MQG196638 NAA196637:NAC196638 NJW196637:NJY196638 NTS196637:NTU196638 ODO196637:ODQ196638 ONK196637:ONM196638 OXG196637:OXI196638 PHC196637:PHE196638 PQY196637:PRA196638 QAU196637:QAW196638 QKQ196637:QKS196638 QUM196637:QUO196638 REI196637:REK196638 ROE196637:ROG196638 RYA196637:RYC196638 SHW196637:SHY196638 SRS196637:SRU196638 TBO196637:TBQ196638 TLK196637:TLM196638 TVG196637:TVI196638 UFC196637:UFE196638 UOY196637:UPA196638 UYU196637:UYW196638 VIQ196637:VIS196638 VSM196637:VSO196638 WCI196637:WCK196638 WME196637:WMG196638 WWA196637:WWC196638 JO262173:JQ262174 TK262173:TM262174 ADG262173:ADI262174 ANC262173:ANE262174 AWY262173:AXA262174 BGU262173:BGW262174 BQQ262173:BQS262174 CAM262173:CAO262174 CKI262173:CKK262174 CUE262173:CUG262174 DEA262173:DEC262174 DNW262173:DNY262174 DXS262173:DXU262174 EHO262173:EHQ262174 ERK262173:ERM262174 FBG262173:FBI262174 FLC262173:FLE262174 FUY262173:FVA262174 GEU262173:GEW262174 GOQ262173:GOS262174 GYM262173:GYO262174 HII262173:HIK262174 HSE262173:HSG262174 ICA262173:ICC262174 ILW262173:ILY262174 IVS262173:IVU262174 JFO262173:JFQ262174 JPK262173:JPM262174 JZG262173:JZI262174 KJC262173:KJE262174 KSY262173:KTA262174 LCU262173:LCW262174 LMQ262173:LMS262174 LWM262173:LWO262174 MGI262173:MGK262174 MQE262173:MQG262174 NAA262173:NAC262174 NJW262173:NJY262174 NTS262173:NTU262174 ODO262173:ODQ262174 ONK262173:ONM262174 OXG262173:OXI262174 PHC262173:PHE262174 PQY262173:PRA262174 QAU262173:QAW262174 QKQ262173:QKS262174 QUM262173:QUO262174 REI262173:REK262174 ROE262173:ROG262174 RYA262173:RYC262174 SHW262173:SHY262174 SRS262173:SRU262174 TBO262173:TBQ262174 TLK262173:TLM262174 TVG262173:TVI262174 UFC262173:UFE262174 UOY262173:UPA262174 UYU262173:UYW262174 VIQ262173:VIS262174 VSM262173:VSO262174 WCI262173:WCK262174 WME262173:WMG262174 WWA262173:WWC262174 JO327709:JQ327710 TK327709:TM327710 ADG327709:ADI327710 ANC327709:ANE327710 AWY327709:AXA327710 BGU327709:BGW327710 BQQ327709:BQS327710 CAM327709:CAO327710 CKI327709:CKK327710 CUE327709:CUG327710 DEA327709:DEC327710 DNW327709:DNY327710 DXS327709:DXU327710 EHO327709:EHQ327710 ERK327709:ERM327710 FBG327709:FBI327710 FLC327709:FLE327710 FUY327709:FVA327710 GEU327709:GEW327710 GOQ327709:GOS327710 GYM327709:GYO327710 HII327709:HIK327710 HSE327709:HSG327710 ICA327709:ICC327710 ILW327709:ILY327710 IVS327709:IVU327710 JFO327709:JFQ327710 JPK327709:JPM327710 JZG327709:JZI327710 KJC327709:KJE327710 KSY327709:KTA327710 LCU327709:LCW327710 LMQ327709:LMS327710 LWM327709:LWO327710 MGI327709:MGK327710 MQE327709:MQG327710 NAA327709:NAC327710 NJW327709:NJY327710 NTS327709:NTU327710 ODO327709:ODQ327710 ONK327709:ONM327710 OXG327709:OXI327710 PHC327709:PHE327710 PQY327709:PRA327710 QAU327709:QAW327710 QKQ327709:QKS327710 QUM327709:QUO327710 REI327709:REK327710 ROE327709:ROG327710 RYA327709:RYC327710 SHW327709:SHY327710 SRS327709:SRU327710 TBO327709:TBQ327710 TLK327709:TLM327710 TVG327709:TVI327710 UFC327709:UFE327710 UOY327709:UPA327710 UYU327709:UYW327710 VIQ327709:VIS327710 VSM327709:VSO327710 WCI327709:WCK327710 WME327709:WMG327710 WWA327709:WWC327710 JO393245:JQ393246 TK393245:TM393246 ADG393245:ADI393246 ANC393245:ANE393246 AWY393245:AXA393246 BGU393245:BGW393246 BQQ393245:BQS393246 CAM393245:CAO393246 CKI393245:CKK393246 CUE393245:CUG393246 DEA393245:DEC393246 DNW393245:DNY393246 DXS393245:DXU393246 EHO393245:EHQ393246 ERK393245:ERM393246 FBG393245:FBI393246 FLC393245:FLE393246 FUY393245:FVA393246 GEU393245:GEW393246 GOQ393245:GOS393246 GYM393245:GYO393246 HII393245:HIK393246 HSE393245:HSG393246 ICA393245:ICC393246 ILW393245:ILY393246 IVS393245:IVU393246 JFO393245:JFQ393246 JPK393245:JPM393246 JZG393245:JZI393246 KJC393245:KJE393246 KSY393245:KTA393246 LCU393245:LCW393246 LMQ393245:LMS393246 LWM393245:LWO393246 MGI393245:MGK393246 MQE393245:MQG393246 NAA393245:NAC393246 NJW393245:NJY393246 NTS393245:NTU393246 ODO393245:ODQ393246 ONK393245:ONM393246 OXG393245:OXI393246 PHC393245:PHE393246 PQY393245:PRA393246 QAU393245:QAW393246 QKQ393245:QKS393246 QUM393245:QUO393246 REI393245:REK393246 ROE393245:ROG393246 RYA393245:RYC393246 SHW393245:SHY393246 SRS393245:SRU393246 TBO393245:TBQ393246 TLK393245:TLM393246 TVG393245:TVI393246 UFC393245:UFE393246 UOY393245:UPA393246 UYU393245:UYW393246 VIQ393245:VIS393246 VSM393245:VSO393246 WCI393245:WCK393246 WME393245:WMG393246 WWA393245:WWC393246 JO458781:JQ458782 TK458781:TM458782 ADG458781:ADI458782 ANC458781:ANE458782 AWY458781:AXA458782 BGU458781:BGW458782 BQQ458781:BQS458782 CAM458781:CAO458782 CKI458781:CKK458782 CUE458781:CUG458782 DEA458781:DEC458782 DNW458781:DNY458782 DXS458781:DXU458782 EHO458781:EHQ458782 ERK458781:ERM458782 FBG458781:FBI458782 FLC458781:FLE458782 FUY458781:FVA458782 GEU458781:GEW458782 GOQ458781:GOS458782 GYM458781:GYO458782 HII458781:HIK458782 HSE458781:HSG458782 ICA458781:ICC458782 ILW458781:ILY458782 IVS458781:IVU458782 JFO458781:JFQ458782 JPK458781:JPM458782 JZG458781:JZI458782 KJC458781:KJE458782 KSY458781:KTA458782 LCU458781:LCW458782 LMQ458781:LMS458782 LWM458781:LWO458782 MGI458781:MGK458782 MQE458781:MQG458782 NAA458781:NAC458782 NJW458781:NJY458782 NTS458781:NTU458782 ODO458781:ODQ458782 ONK458781:ONM458782 OXG458781:OXI458782 PHC458781:PHE458782 PQY458781:PRA458782 QAU458781:QAW458782 QKQ458781:QKS458782 QUM458781:QUO458782 REI458781:REK458782 ROE458781:ROG458782 RYA458781:RYC458782 SHW458781:SHY458782 SRS458781:SRU458782 TBO458781:TBQ458782 TLK458781:TLM458782 TVG458781:TVI458782 UFC458781:UFE458782 UOY458781:UPA458782 UYU458781:UYW458782 VIQ458781:VIS458782 VSM458781:VSO458782 WCI458781:WCK458782 WME458781:WMG458782 WWA458781:WWC458782 JO524317:JQ524318 TK524317:TM524318 ADG524317:ADI524318 ANC524317:ANE524318 AWY524317:AXA524318 BGU524317:BGW524318 BQQ524317:BQS524318 CAM524317:CAO524318 CKI524317:CKK524318 CUE524317:CUG524318 DEA524317:DEC524318 DNW524317:DNY524318 DXS524317:DXU524318 EHO524317:EHQ524318 ERK524317:ERM524318 FBG524317:FBI524318 FLC524317:FLE524318 FUY524317:FVA524318 GEU524317:GEW524318 GOQ524317:GOS524318 GYM524317:GYO524318 HII524317:HIK524318 HSE524317:HSG524318 ICA524317:ICC524318 ILW524317:ILY524318 IVS524317:IVU524318 JFO524317:JFQ524318 JPK524317:JPM524318 JZG524317:JZI524318 KJC524317:KJE524318 KSY524317:KTA524318 LCU524317:LCW524318 LMQ524317:LMS524318 LWM524317:LWO524318 MGI524317:MGK524318 MQE524317:MQG524318 NAA524317:NAC524318 NJW524317:NJY524318 NTS524317:NTU524318 ODO524317:ODQ524318 ONK524317:ONM524318 OXG524317:OXI524318 PHC524317:PHE524318 PQY524317:PRA524318 QAU524317:QAW524318 QKQ524317:QKS524318 QUM524317:QUO524318 REI524317:REK524318 ROE524317:ROG524318 RYA524317:RYC524318 SHW524317:SHY524318 SRS524317:SRU524318 TBO524317:TBQ524318 TLK524317:TLM524318 TVG524317:TVI524318 UFC524317:UFE524318 UOY524317:UPA524318 UYU524317:UYW524318 VIQ524317:VIS524318 VSM524317:VSO524318 WCI524317:WCK524318 WME524317:WMG524318 WWA524317:WWC524318 JO589853:JQ589854 TK589853:TM589854 ADG589853:ADI589854 ANC589853:ANE589854 AWY589853:AXA589854 BGU589853:BGW589854 BQQ589853:BQS589854 CAM589853:CAO589854 CKI589853:CKK589854 CUE589853:CUG589854 DEA589853:DEC589854 DNW589853:DNY589854 DXS589853:DXU589854 EHO589853:EHQ589854 ERK589853:ERM589854 FBG589853:FBI589854 FLC589853:FLE589854 FUY589853:FVA589854 GEU589853:GEW589854 GOQ589853:GOS589854 GYM589853:GYO589854 HII589853:HIK589854 HSE589853:HSG589854 ICA589853:ICC589854 ILW589853:ILY589854 IVS589853:IVU589854 JFO589853:JFQ589854 JPK589853:JPM589854 JZG589853:JZI589854 KJC589853:KJE589854 KSY589853:KTA589854 LCU589853:LCW589854 LMQ589853:LMS589854 LWM589853:LWO589854 MGI589853:MGK589854 MQE589853:MQG589854 NAA589853:NAC589854 NJW589853:NJY589854 NTS589853:NTU589854 ODO589853:ODQ589854 ONK589853:ONM589854 OXG589853:OXI589854 PHC589853:PHE589854 PQY589853:PRA589854 QAU589853:QAW589854 QKQ589853:QKS589854 QUM589853:QUO589854 REI589853:REK589854 ROE589853:ROG589854 RYA589853:RYC589854 SHW589853:SHY589854 SRS589853:SRU589854 TBO589853:TBQ589854 TLK589853:TLM589854 TVG589853:TVI589854 UFC589853:UFE589854 UOY589853:UPA589854 UYU589853:UYW589854 VIQ589853:VIS589854 VSM589853:VSO589854 WCI589853:WCK589854 WME589853:WMG589854 WWA589853:WWC589854 JO655389:JQ655390 TK655389:TM655390 ADG655389:ADI655390 ANC655389:ANE655390 AWY655389:AXA655390 BGU655389:BGW655390 BQQ655389:BQS655390 CAM655389:CAO655390 CKI655389:CKK655390 CUE655389:CUG655390 DEA655389:DEC655390 DNW655389:DNY655390 DXS655389:DXU655390 EHO655389:EHQ655390 ERK655389:ERM655390 FBG655389:FBI655390 FLC655389:FLE655390 FUY655389:FVA655390 GEU655389:GEW655390 GOQ655389:GOS655390 GYM655389:GYO655390 HII655389:HIK655390 HSE655389:HSG655390 ICA655389:ICC655390 ILW655389:ILY655390 IVS655389:IVU655390 JFO655389:JFQ655390 JPK655389:JPM655390 JZG655389:JZI655390 KJC655389:KJE655390 KSY655389:KTA655390 LCU655389:LCW655390 LMQ655389:LMS655390 LWM655389:LWO655390 MGI655389:MGK655390 MQE655389:MQG655390 NAA655389:NAC655390 NJW655389:NJY655390 NTS655389:NTU655390 ODO655389:ODQ655390 ONK655389:ONM655390 OXG655389:OXI655390 PHC655389:PHE655390 PQY655389:PRA655390 QAU655389:QAW655390 QKQ655389:QKS655390 QUM655389:QUO655390 REI655389:REK655390 ROE655389:ROG655390 RYA655389:RYC655390 SHW655389:SHY655390 SRS655389:SRU655390 TBO655389:TBQ655390 TLK655389:TLM655390 TVG655389:TVI655390 UFC655389:UFE655390 UOY655389:UPA655390 UYU655389:UYW655390 VIQ655389:VIS655390 VSM655389:VSO655390 WCI655389:WCK655390 WME655389:WMG655390 WWA655389:WWC655390 JO720925:JQ720926 TK720925:TM720926 ADG720925:ADI720926 ANC720925:ANE720926 AWY720925:AXA720926 BGU720925:BGW720926 BQQ720925:BQS720926 CAM720925:CAO720926 CKI720925:CKK720926 CUE720925:CUG720926 DEA720925:DEC720926 DNW720925:DNY720926 DXS720925:DXU720926 EHO720925:EHQ720926 ERK720925:ERM720926 FBG720925:FBI720926 FLC720925:FLE720926 FUY720925:FVA720926 GEU720925:GEW720926 GOQ720925:GOS720926 GYM720925:GYO720926 HII720925:HIK720926 HSE720925:HSG720926 ICA720925:ICC720926 ILW720925:ILY720926 IVS720925:IVU720926 JFO720925:JFQ720926 JPK720925:JPM720926 JZG720925:JZI720926 KJC720925:KJE720926 KSY720925:KTA720926 LCU720925:LCW720926 LMQ720925:LMS720926 LWM720925:LWO720926 MGI720925:MGK720926 MQE720925:MQG720926 NAA720925:NAC720926 NJW720925:NJY720926 NTS720925:NTU720926 ODO720925:ODQ720926 ONK720925:ONM720926 OXG720925:OXI720926 PHC720925:PHE720926 PQY720925:PRA720926 QAU720925:QAW720926 QKQ720925:QKS720926 QUM720925:QUO720926 REI720925:REK720926 ROE720925:ROG720926 RYA720925:RYC720926 SHW720925:SHY720926 SRS720925:SRU720926 TBO720925:TBQ720926 TLK720925:TLM720926 TVG720925:TVI720926 UFC720925:UFE720926 UOY720925:UPA720926 UYU720925:UYW720926 VIQ720925:VIS720926 VSM720925:VSO720926 WCI720925:WCK720926 WME720925:WMG720926 WWA720925:WWC720926 JO786461:JQ786462 TK786461:TM786462 ADG786461:ADI786462 ANC786461:ANE786462 AWY786461:AXA786462 BGU786461:BGW786462 BQQ786461:BQS786462 CAM786461:CAO786462 CKI786461:CKK786462 CUE786461:CUG786462 DEA786461:DEC786462 DNW786461:DNY786462 DXS786461:DXU786462 EHO786461:EHQ786462 ERK786461:ERM786462 FBG786461:FBI786462 FLC786461:FLE786462 FUY786461:FVA786462 GEU786461:GEW786462 GOQ786461:GOS786462 GYM786461:GYO786462 HII786461:HIK786462 HSE786461:HSG786462 ICA786461:ICC786462 ILW786461:ILY786462 IVS786461:IVU786462 JFO786461:JFQ786462 JPK786461:JPM786462 JZG786461:JZI786462 KJC786461:KJE786462 KSY786461:KTA786462 LCU786461:LCW786462 LMQ786461:LMS786462 LWM786461:LWO786462 MGI786461:MGK786462 MQE786461:MQG786462 NAA786461:NAC786462 NJW786461:NJY786462 NTS786461:NTU786462 ODO786461:ODQ786462 ONK786461:ONM786462 OXG786461:OXI786462 PHC786461:PHE786462 PQY786461:PRA786462 QAU786461:QAW786462 QKQ786461:QKS786462 QUM786461:QUO786462 REI786461:REK786462 ROE786461:ROG786462 RYA786461:RYC786462 SHW786461:SHY786462 SRS786461:SRU786462 TBO786461:TBQ786462 TLK786461:TLM786462 TVG786461:TVI786462 UFC786461:UFE786462 UOY786461:UPA786462 UYU786461:UYW786462 VIQ786461:VIS786462 VSM786461:VSO786462 WCI786461:WCK786462 WME786461:WMG786462 WWA786461:WWC786462 JO851997:JQ851998 TK851997:TM851998 ADG851997:ADI851998 ANC851997:ANE851998 AWY851997:AXA851998 BGU851997:BGW851998 BQQ851997:BQS851998 CAM851997:CAO851998 CKI851997:CKK851998 CUE851997:CUG851998 DEA851997:DEC851998 DNW851997:DNY851998 DXS851997:DXU851998 EHO851997:EHQ851998 ERK851997:ERM851998 FBG851997:FBI851998 FLC851997:FLE851998 FUY851997:FVA851998 GEU851997:GEW851998 GOQ851997:GOS851998 GYM851997:GYO851998 HII851997:HIK851998 HSE851997:HSG851998 ICA851997:ICC851998 ILW851997:ILY851998 IVS851997:IVU851998 JFO851997:JFQ851998 JPK851997:JPM851998 JZG851997:JZI851998 KJC851997:KJE851998 KSY851997:KTA851998 LCU851997:LCW851998 LMQ851997:LMS851998 LWM851997:LWO851998 MGI851997:MGK851998 MQE851997:MQG851998 NAA851997:NAC851998 NJW851997:NJY851998 NTS851997:NTU851998 ODO851997:ODQ851998 ONK851997:ONM851998 OXG851997:OXI851998 PHC851997:PHE851998 PQY851997:PRA851998 QAU851997:QAW851998 QKQ851997:QKS851998 QUM851997:QUO851998 REI851997:REK851998 ROE851997:ROG851998 RYA851997:RYC851998 SHW851997:SHY851998 SRS851997:SRU851998 TBO851997:TBQ851998 TLK851997:TLM851998 TVG851997:TVI851998 UFC851997:UFE851998 UOY851997:UPA851998 UYU851997:UYW851998 VIQ851997:VIS851998 VSM851997:VSO851998 WCI851997:WCK851998 WME851997:WMG851998 WWA851997:WWC851998 JO917533:JQ917534 TK917533:TM917534 ADG917533:ADI917534 ANC917533:ANE917534 AWY917533:AXA917534 BGU917533:BGW917534 BQQ917533:BQS917534 CAM917533:CAO917534 CKI917533:CKK917534 CUE917533:CUG917534 DEA917533:DEC917534 DNW917533:DNY917534 DXS917533:DXU917534 EHO917533:EHQ917534 ERK917533:ERM917534 FBG917533:FBI917534 FLC917533:FLE917534 FUY917533:FVA917534 GEU917533:GEW917534 GOQ917533:GOS917534 GYM917533:GYO917534 HII917533:HIK917534 HSE917533:HSG917534 ICA917533:ICC917534 ILW917533:ILY917534 IVS917533:IVU917534 JFO917533:JFQ917534 JPK917533:JPM917534 JZG917533:JZI917534 KJC917533:KJE917534 KSY917533:KTA917534 LCU917533:LCW917534 LMQ917533:LMS917534 LWM917533:LWO917534 MGI917533:MGK917534 MQE917533:MQG917534 NAA917533:NAC917534 NJW917533:NJY917534 NTS917533:NTU917534 ODO917533:ODQ917534 ONK917533:ONM917534 OXG917533:OXI917534 PHC917533:PHE917534 PQY917533:PRA917534 QAU917533:QAW917534 QKQ917533:QKS917534 QUM917533:QUO917534 REI917533:REK917534 ROE917533:ROG917534 RYA917533:RYC917534 SHW917533:SHY917534 SRS917533:SRU917534 TBO917533:TBQ917534 TLK917533:TLM917534 TVG917533:TVI917534 UFC917533:UFE917534 UOY917533:UPA917534 UYU917533:UYW917534 VIQ917533:VIS917534 VSM917533:VSO917534 WCI917533:WCK917534 WME917533:WMG917534 WWA917533:WWC917534 JO983069:JQ983070 TK983069:TM983070 ADG983069:ADI983070 ANC983069:ANE983070 AWY983069:AXA983070 BGU983069:BGW983070 BQQ983069:BQS983070 CAM983069:CAO983070 CKI983069:CKK983070 CUE983069:CUG983070 DEA983069:DEC983070 DNW983069:DNY983070 DXS983069:DXU983070 EHO983069:EHQ983070 ERK983069:ERM983070 FBG983069:FBI983070 FLC983069:FLE983070 FUY983069:FVA983070 GEU983069:GEW983070 GOQ983069:GOS983070 GYM983069:GYO983070 HII983069:HIK983070 HSE983069:HSG983070 ICA983069:ICC983070 ILW983069:ILY983070 IVS983069:IVU983070 JFO983069:JFQ983070 JPK983069:JPM983070 JZG983069:JZI983070 KJC983069:KJE983070 KSY983069:KTA983070 LCU983069:LCW983070 LMQ983069:LMS983070 LWM983069:LWO983070 MGI983069:MGK983070 MQE983069:MQG983070 NAA983069:NAC983070 NJW983069:NJY983070 NTS983069:NTU983070 ODO983069:ODQ983070 ONK983069:ONM983070 OXG983069:OXI983070 PHC983069:PHE983070 PQY983069:PRA983070 QAU983069:QAW983070 QKQ983069:QKS983070 QUM983069:QUO983070 REI983069:REK983070 ROE983069:ROG983070 RYA983069:RYC983070 SHW983069:SHY983070 SRS983069:SRU983070 TBO983069:TBQ983070 TLK983069:TLM983070 TVG983069:TVI983070 UFC983069:UFE983070 UOY983069:UPA983070 UYU983069:UYW983070 VIQ983069:VIS983070 VSM983069:VSO983070 WCI983069:WCK983070 WME983069:WMG983070 WWA983069:WWC983070" xr:uid="{00000000-0002-0000-0000-000002000000}">
      <formula1>"高い,一般的,低い"</formula1>
    </dataValidation>
    <dataValidation type="list" allowBlank="1" showInputMessage="1" showErrorMessage="1" sqref="JR65537:JR65566 TN65537:TN65566 ADJ65537:ADJ65566 ANF65537:ANF65566 AXB65537:AXB65566 BGX65537:BGX65566 BQT65537:BQT65566 CAP65537:CAP65566 CKL65537:CKL65566 CUH65537:CUH65566 DED65537:DED65566 DNZ65537:DNZ65566 DXV65537:DXV65566 EHR65537:EHR65566 ERN65537:ERN65566 FBJ65537:FBJ65566 FLF65537:FLF65566 FVB65537:FVB65566 GEX65537:GEX65566 GOT65537:GOT65566 GYP65537:GYP65566 HIL65537:HIL65566 HSH65537:HSH65566 ICD65537:ICD65566 ILZ65537:ILZ65566 IVV65537:IVV65566 JFR65537:JFR65566 JPN65537:JPN65566 JZJ65537:JZJ65566 KJF65537:KJF65566 KTB65537:KTB65566 LCX65537:LCX65566 LMT65537:LMT65566 LWP65537:LWP65566 MGL65537:MGL65566 MQH65537:MQH65566 NAD65537:NAD65566 NJZ65537:NJZ65566 NTV65537:NTV65566 ODR65537:ODR65566 ONN65537:ONN65566 OXJ65537:OXJ65566 PHF65537:PHF65566 PRB65537:PRB65566 QAX65537:QAX65566 QKT65537:QKT65566 QUP65537:QUP65566 REL65537:REL65566 ROH65537:ROH65566 RYD65537:RYD65566 SHZ65537:SHZ65566 SRV65537:SRV65566 TBR65537:TBR65566 TLN65537:TLN65566 TVJ65537:TVJ65566 UFF65537:UFF65566 UPB65537:UPB65566 UYX65537:UYX65566 VIT65537:VIT65566 VSP65537:VSP65566 WCL65537:WCL65566 WMH65537:WMH65566 WWD65537:WWD65566 JR131073:JR131102 TN131073:TN131102 ADJ131073:ADJ131102 ANF131073:ANF131102 AXB131073:AXB131102 BGX131073:BGX131102 BQT131073:BQT131102 CAP131073:CAP131102 CKL131073:CKL131102 CUH131073:CUH131102 DED131073:DED131102 DNZ131073:DNZ131102 DXV131073:DXV131102 EHR131073:EHR131102 ERN131073:ERN131102 FBJ131073:FBJ131102 FLF131073:FLF131102 FVB131073:FVB131102 GEX131073:GEX131102 GOT131073:GOT131102 GYP131073:GYP131102 HIL131073:HIL131102 HSH131073:HSH131102 ICD131073:ICD131102 ILZ131073:ILZ131102 IVV131073:IVV131102 JFR131073:JFR131102 JPN131073:JPN131102 JZJ131073:JZJ131102 KJF131073:KJF131102 KTB131073:KTB131102 LCX131073:LCX131102 LMT131073:LMT131102 LWP131073:LWP131102 MGL131073:MGL131102 MQH131073:MQH131102 NAD131073:NAD131102 NJZ131073:NJZ131102 NTV131073:NTV131102 ODR131073:ODR131102 ONN131073:ONN131102 OXJ131073:OXJ131102 PHF131073:PHF131102 PRB131073:PRB131102 QAX131073:QAX131102 QKT131073:QKT131102 QUP131073:QUP131102 REL131073:REL131102 ROH131073:ROH131102 RYD131073:RYD131102 SHZ131073:SHZ131102 SRV131073:SRV131102 TBR131073:TBR131102 TLN131073:TLN131102 TVJ131073:TVJ131102 UFF131073:UFF131102 UPB131073:UPB131102 UYX131073:UYX131102 VIT131073:VIT131102 VSP131073:VSP131102 WCL131073:WCL131102 WMH131073:WMH131102 WWD131073:WWD131102 JR196609:JR196638 TN196609:TN196638 ADJ196609:ADJ196638 ANF196609:ANF196638 AXB196609:AXB196638 BGX196609:BGX196638 BQT196609:BQT196638 CAP196609:CAP196638 CKL196609:CKL196638 CUH196609:CUH196638 DED196609:DED196638 DNZ196609:DNZ196638 DXV196609:DXV196638 EHR196609:EHR196638 ERN196609:ERN196638 FBJ196609:FBJ196638 FLF196609:FLF196638 FVB196609:FVB196638 GEX196609:GEX196638 GOT196609:GOT196638 GYP196609:GYP196638 HIL196609:HIL196638 HSH196609:HSH196638 ICD196609:ICD196638 ILZ196609:ILZ196638 IVV196609:IVV196638 JFR196609:JFR196638 JPN196609:JPN196638 JZJ196609:JZJ196638 KJF196609:KJF196638 KTB196609:KTB196638 LCX196609:LCX196638 LMT196609:LMT196638 LWP196609:LWP196638 MGL196609:MGL196638 MQH196609:MQH196638 NAD196609:NAD196638 NJZ196609:NJZ196638 NTV196609:NTV196638 ODR196609:ODR196638 ONN196609:ONN196638 OXJ196609:OXJ196638 PHF196609:PHF196638 PRB196609:PRB196638 QAX196609:QAX196638 QKT196609:QKT196638 QUP196609:QUP196638 REL196609:REL196638 ROH196609:ROH196638 RYD196609:RYD196638 SHZ196609:SHZ196638 SRV196609:SRV196638 TBR196609:TBR196638 TLN196609:TLN196638 TVJ196609:TVJ196638 UFF196609:UFF196638 UPB196609:UPB196638 UYX196609:UYX196638 VIT196609:VIT196638 VSP196609:VSP196638 WCL196609:WCL196638 WMH196609:WMH196638 WWD196609:WWD196638 JR262145:JR262174 TN262145:TN262174 ADJ262145:ADJ262174 ANF262145:ANF262174 AXB262145:AXB262174 BGX262145:BGX262174 BQT262145:BQT262174 CAP262145:CAP262174 CKL262145:CKL262174 CUH262145:CUH262174 DED262145:DED262174 DNZ262145:DNZ262174 DXV262145:DXV262174 EHR262145:EHR262174 ERN262145:ERN262174 FBJ262145:FBJ262174 FLF262145:FLF262174 FVB262145:FVB262174 GEX262145:GEX262174 GOT262145:GOT262174 GYP262145:GYP262174 HIL262145:HIL262174 HSH262145:HSH262174 ICD262145:ICD262174 ILZ262145:ILZ262174 IVV262145:IVV262174 JFR262145:JFR262174 JPN262145:JPN262174 JZJ262145:JZJ262174 KJF262145:KJF262174 KTB262145:KTB262174 LCX262145:LCX262174 LMT262145:LMT262174 LWP262145:LWP262174 MGL262145:MGL262174 MQH262145:MQH262174 NAD262145:NAD262174 NJZ262145:NJZ262174 NTV262145:NTV262174 ODR262145:ODR262174 ONN262145:ONN262174 OXJ262145:OXJ262174 PHF262145:PHF262174 PRB262145:PRB262174 QAX262145:QAX262174 QKT262145:QKT262174 QUP262145:QUP262174 REL262145:REL262174 ROH262145:ROH262174 RYD262145:RYD262174 SHZ262145:SHZ262174 SRV262145:SRV262174 TBR262145:TBR262174 TLN262145:TLN262174 TVJ262145:TVJ262174 UFF262145:UFF262174 UPB262145:UPB262174 UYX262145:UYX262174 VIT262145:VIT262174 VSP262145:VSP262174 WCL262145:WCL262174 WMH262145:WMH262174 WWD262145:WWD262174 JR327681:JR327710 TN327681:TN327710 ADJ327681:ADJ327710 ANF327681:ANF327710 AXB327681:AXB327710 BGX327681:BGX327710 BQT327681:BQT327710 CAP327681:CAP327710 CKL327681:CKL327710 CUH327681:CUH327710 DED327681:DED327710 DNZ327681:DNZ327710 DXV327681:DXV327710 EHR327681:EHR327710 ERN327681:ERN327710 FBJ327681:FBJ327710 FLF327681:FLF327710 FVB327681:FVB327710 GEX327681:GEX327710 GOT327681:GOT327710 GYP327681:GYP327710 HIL327681:HIL327710 HSH327681:HSH327710 ICD327681:ICD327710 ILZ327681:ILZ327710 IVV327681:IVV327710 JFR327681:JFR327710 JPN327681:JPN327710 JZJ327681:JZJ327710 KJF327681:KJF327710 KTB327681:KTB327710 LCX327681:LCX327710 LMT327681:LMT327710 LWP327681:LWP327710 MGL327681:MGL327710 MQH327681:MQH327710 NAD327681:NAD327710 NJZ327681:NJZ327710 NTV327681:NTV327710 ODR327681:ODR327710 ONN327681:ONN327710 OXJ327681:OXJ327710 PHF327681:PHF327710 PRB327681:PRB327710 QAX327681:QAX327710 QKT327681:QKT327710 QUP327681:QUP327710 REL327681:REL327710 ROH327681:ROH327710 RYD327681:RYD327710 SHZ327681:SHZ327710 SRV327681:SRV327710 TBR327681:TBR327710 TLN327681:TLN327710 TVJ327681:TVJ327710 UFF327681:UFF327710 UPB327681:UPB327710 UYX327681:UYX327710 VIT327681:VIT327710 VSP327681:VSP327710 WCL327681:WCL327710 WMH327681:WMH327710 WWD327681:WWD327710 JR393217:JR393246 TN393217:TN393246 ADJ393217:ADJ393246 ANF393217:ANF393246 AXB393217:AXB393246 BGX393217:BGX393246 BQT393217:BQT393246 CAP393217:CAP393246 CKL393217:CKL393246 CUH393217:CUH393246 DED393217:DED393246 DNZ393217:DNZ393246 DXV393217:DXV393246 EHR393217:EHR393246 ERN393217:ERN393246 FBJ393217:FBJ393246 FLF393217:FLF393246 FVB393217:FVB393246 GEX393217:GEX393246 GOT393217:GOT393246 GYP393217:GYP393246 HIL393217:HIL393246 HSH393217:HSH393246 ICD393217:ICD393246 ILZ393217:ILZ393246 IVV393217:IVV393246 JFR393217:JFR393246 JPN393217:JPN393246 JZJ393217:JZJ393246 KJF393217:KJF393246 KTB393217:KTB393246 LCX393217:LCX393246 LMT393217:LMT393246 LWP393217:LWP393246 MGL393217:MGL393246 MQH393217:MQH393246 NAD393217:NAD393246 NJZ393217:NJZ393246 NTV393217:NTV393246 ODR393217:ODR393246 ONN393217:ONN393246 OXJ393217:OXJ393246 PHF393217:PHF393246 PRB393217:PRB393246 QAX393217:QAX393246 QKT393217:QKT393246 QUP393217:QUP393246 REL393217:REL393246 ROH393217:ROH393246 RYD393217:RYD393246 SHZ393217:SHZ393246 SRV393217:SRV393246 TBR393217:TBR393246 TLN393217:TLN393246 TVJ393217:TVJ393246 UFF393217:UFF393246 UPB393217:UPB393246 UYX393217:UYX393246 VIT393217:VIT393246 VSP393217:VSP393246 WCL393217:WCL393246 WMH393217:WMH393246 WWD393217:WWD393246 JR458753:JR458782 TN458753:TN458782 ADJ458753:ADJ458782 ANF458753:ANF458782 AXB458753:AXB458782 BGX458753:BGX458782 BQT458753:BQT458782 CAP458753:CAP458782 CKL458753:CKL458782 CUH458753:CUH458782 DED458753:DED458782 DNZ458753:DNZ458782 DXV458753:DXV458782 EHR458753:EHR458782 ERN458753:ERN458782 FBJ458753:FBJ458782 FLF458753:FLF458782 FVB458753:FVB458782 GEX458753:GEX458782 GOT458753:GOT458782 GYP458753:GYP458782 HIL458753:HIL458782 HSH458753:HSH458782 ICD458753:ICD458782 ILZ458753:ILZ458782 IVV458753:IVV458782 JFR458753:JFR458782 JPN458753:JPN458782 JZJ458753:JZJ458782 KJF458753:KJF458782 KTB458753:KTB458782 LCX458753:LCX458782 LMT458753:LMT458782 LWP458753:LWP458782 MGL458753:MGL458782 MQH458753:MQH458782 NAD458753:NAD458782 NJZ458753:NJZ458782 NTV458753:NTV458782 ODR458753:ODR458782 ONN458753:ONN458782 OXJ458753:OXJ458782 PHF458753:PHF458782 PRB458753:PRB458782 QAX458753:QAX458782 QKT458753:QKT458782 QUP458753:QUP458782 REL458753:REL458782 ROH458753:ROH458782 RYD458753:RYD458782 SHZ458753:SHZ458782 SRV458753:SRV458782 TBR458753:TBR458782 TLN458753:TLN458782 TVJ458753:TVJ458782 UFF458753:UFF458782 UPB458753:UPB458782 UYX458753:UYX458782 VIT458753:VIT458782 VSP458753:VSP458782 WCL458753:WCL458782 WMH458753:WMH458782 WWD458753:WWD458782 JR524289:JR524318 TN524289:TN524318 ADJ524289:ADJ524318 ANF524289:ANF524318 AXB524289:AXB524318 BGX524289:BGX524318 BQT524289:BQT524318 CAP524289:CAP524318 CKL524289:CKL524318 CUH524289:CUH524318 DED524289:DED524318 DNZ524289:DNZ524318 DXV524289:DXV524318 EHR524289:EHR524318 ERN524289:ERN524318 FBJ524289:FBJ524318 FLF524289:FLF524318 FVB524289:FVB524318 GEX524289:GEX524318 GOT524289:GOT524318 GYP524289:GYP524318 HIL524289:HIL524318 HSH524289:HSH524318 ICD524289:ICD524318 ILZ524289:ILZ524318 IVV524289:IVV524318 JFR524289:JFR524318 JPN524289:JPN524318 JZJ524289:JZJ524318 KJF524289:KJF524318 KTB524289:KTB524318 LCX524289:LCX524318 LMT524289:LMT524318 LWP524289:LWP524318 MGL524289:MGL524318 MQH524289:MQH524318 NAD524289:NAD524318 NJZ524289:NJZ524318 NTV524289:NTV524318 ODR524289:ODR524318 ONN524289:ONN524318 OXJ524289:OXJ524318 PHF524289:PHF524318 PRB524289:PRB524318 QAX524289:QAX524318 QKT524289:QKT524318 QUP524289:QUP524318 REL524289:REL524318 ROH524289:ROH524318 RYD524289:RYD524318 SHZ524289:SHZ524318 SRV524289:SRV524318 TBR524289:TBR524318 TLN524289:TLN524318 TVJ524289:TVJ524318 UFF524289:UFF524318 UPB524289:UPB524318 UYX524289:UYX524318 VIT524289:VIT524318 VSP524289:VSP524318 WCL524289:WCL524318 WMH524289:WMH524318 WWD524289:WWD524318 JR589825:JR589854 TN589825:TN589854 ADJ589825:ADJ589854 ANF589825:ANF589854 AXB589825:AXB589854 BGX589825:BGX589854 BQT589825:BQT589854 CAP589825:CAP589854 CKL589825:CKL589854 CUH589825:CUH589854 DED589825:DED589854 DNZ589825:DNZ589854 DXV589825:DXV589854 EHR589825:EHR589854 ERN589825:ERN589854 FBJ589825:FBJ589854 FLF589825:FLF589854 FVB589825:FVB589854 GEX589825:GEX589854 GOT589825:GOT589854 GYP589825:GYP589854 HIL589825:HIL589854 HSH589825:HSH589854 ICD589825:ICD589854 ILZ589825:ILZ589854 IVV589825:IVV589854 JFR589825:JFR589854 JPN589825:JPN589854 JZJ589825:JZJ589854 KJF589825:KJF589854 KTB589825:KTB589854 LCX589825:LCX589854 LMT589825:LMT589854 LWP589825:LWP589854 MGL589825:MGL589854 MQH589825:MQH589854 NAD589825:NAD589854 NJZ589825:NJZ589854 NTV589825:NTV589854 ODR589825:ODR589854 ONN589825:ONN589854 OXJ589825:OXJ589854 PHF589825:PHF589854 PRB589825:PRB589854 QAX589825:QAX589854 QKT589825:QKT589854 QUP589825:QUP589854 REL589825:REL589854 ROH589825:ROH589854 RYD589825:RYD589854 SHZ589825:SHZ589854 SRV589825:SRV589854 TBR589825:TBR589854 TLN589825:TLN589854 TVJ589825:TVJ589854 UFF589825:UFF589854 UPB589825:UPB589854 UYX589825:UYX589854 VIT589825:VIT589854 VSP589825:VSP589854 WCL589825:WCL589854 WMH589825:WMH589854 WWD589825:WWD589854 JR655361:JR655390 TN655361:TN655390 ADJ655361:ADJ655390 ANF655361:ANF655390 AXB655361:AXB655390 BGX655361:BGX655390 BQT655361:BQT655390 CAP655361:CAP655390 CKL655361:CKL655390 CUH655361:CUH655390 DED655361:DED655390 DNZ655361:DNZ655390 DXV655361:DXV655390 EHR655361:EHR655390 ERN655361:ERN655390 FBJ655361:FBJ655390 FLF655361:FLF655390 FVB655361:FVB655390 GEX655361:GEX655390 GOT655361:GOT655390 GYP655361:GYP655390 HIL655361:HIL655390 HSH655361:HSH655390 ICD655361:ICD655390 ILZ655361:ILZ655390 IVV655361:IVV655390 JFR655361:JFR655390 JPN655361:JPN655390 JZJ655361:JZJ655390 KJF655361:KJF655390 KTB655361:KTB655390 LCX655361:LCX655390 LMT655361:LMT655390 LWP655361:LWP655390 MGL655361:MGL655390 MQH655361:MQH655390 NAD655361:NAD655390 NJZ655361:NJZ655390 NTV655361:NTV655390 ODR655361:ODR655390 ONN655361:ONN655390 OXJ655361:OXJ655390 PHF655361:PHF655390 PRB655361:PRB655390 QAX655361:QAX655390 QKT655361:QKT655390 QUP655361:QUP655390 REL655361:REL655390 ROH655361:ROH655390 RYD655361:RYD655390 SHZ655361:SHZ655390 SRV655361:SRV655390 TBR655361:TBR655390 TLN655361:TLN655390 TVJ655361:TVJ655390 UFF655361:UFF655390 UPB655361:UPB655390 UYX655361:UYX655390 VIT655361:VIT655390 VSP655361:VSP655390 WCL655361:WCL655390 WMH655361:WMH655390 WWD655361:WWD655390 JR720897:JR720926 TN720897:TN720926 ADJ720897:ADJ720926 ANF720897:ANF720926 AXB720897:AXB720926 BGX720897:BGX720926 BQT720897:BQT720926 CAP720897:CAP720926 CKL720897:CKL720926 CUH720897:CUH720926 DED720897:DED720926 DNZ720897:DNZ720926 DXV720897:DXV720926 EHR720897:EHR720926 ERN720897:ERN720926 FBJ720897:FBJ720926 FLF720897:FLF720926 FVB720897:FVB720926 GEX720897:GEX720926 GOT720897:GOT720926 GYP720897:GYP720926 HIL720897:HIL720926 HSH720897:HSH720926 ICD720897:ICD720926 ILZ720897:ILZ720926 IVV720897:IVV720926 JFR720897:JFR720926 JPN720897:JPN720926 JZJ720897:JZJ720926 KJF720897:KJF720926 KTB720897:KTB720926 LCX720897:LCX720926 LMT720897:LMT720926 LWP720897:LWP720926 MGL720897:MGL720926 MQH720897:MQH720926 NAD720897:NAD720926 NJZ720897:NJZ720926 NTV720897:NTV720926 ODR720897:ODR720926 ONN720897:ONN720926 OXJ720897:OXJ720926 PHF720897:PHF720926 PRB720897:PRB720926 QAX720897:QAX720926 QKT720897:QKT720926 QUP720897:QUP720926 REL720897:REL720926 ROH720897:ROH720926 RYD720897:RYD720926 SHZ720897:SHZ720926 SRV720897:SRV720926 TBR720897:TBR720926 TLN720897:TLN720926 TVJ720897:TVJ720926 UFF720897:UFF720926 UPB720897:UPB720926 UYX720897:UYX720926 VIT720897:VIT720926 VSP720897:VSP720926 WCL720897:WCL720926 WMH720897:WMH720926 WWD720897:WWD720926 JR786433:JR786462 TN786433:TN786462 ADJ786433:ADJ786462 ANF786433:ANF786462 AXB786433:AXB786462 BGX786433:BGX786462 BQT786433:BQT786462 CAP786433:CAP786462 CKL786433:CKL786462 CUH786433:CUH786462 DED786433:DED786462 DNZ786433:DNZ786462 DXV786433:DXV786462 EHR786433:EHR786462 ERN786433:ERN786462 FBJ786433:FBJ786462 FLF786433:FLF786462 FVB786433:FVB786462 GEX786433:GEX786462 GOT786433:GOT786462 GYP786433:GYP786462 HIL786433:HIL786462 HSH786433:HSH786462 ICD786433:ICD786462 ILZ786433:ILZ786462 IVV786433:IVV786462 JFR786433:JFR786462 JPN786433:JPN786462 JZJ786433:JZJ786462 KJF786433:KJF786462 KTB786433:KTB786462 LCX786433:LCX786462 LMT786433:LMT786462 LWP786433:LWP786462 MGL786433:MGL786462 MQH786433:MQH786462 NAD786433:NAD786462 NJZ786433:NJZ786462 NTV786433:NTV786462 ODR786433:ODR786462 ONN786433:ONN786462 OXJ786433:OXJ786462 PHF786433:PHF786462 PRB786433:PRB786462 QAX786433:QAX786462 QKT786433:QKT786462 QUP786433:QUP786462 REL786433:REL786462 ROH786433:ROH786462 RYD786433:RYD786462 SHZ786433:SHZ786462 SRV786433:SRV786462 TBR786433:TBR786462 TLN786433:TLN786462 TVJ786433:TVJ786462 UFF786433:UFF786462 UPB786433:UPB786462 UYX786433:UYX786462 VIT786433:VIT786462 VSP786433:VSP786462 WCL786433:WCL786462 WMH786433:WMH786462 WWD786433:WWD786462 JR851969:JR851998 TN851969:TN851998 ADJ851969:ADJ851998 ANF851969:ANF851998 AXB851969:AXB851998 BGX851969:BGX851998 BQT851969:BQT851998 CAP851969:CAP851998 CKL851969:CKL851998 CUH851969:CUH851998 DED851969:DED851998 DNZ851969:DNZ851998 DXV851969:DXV851998 EHR851969:EHR851998 ERN851969:ERN851998 FBJ851969:FBJ851998 FLF851969:FLF851998 FVB851969:FVB851998 GEX851969:GEX851998 GOT851969:GOT851998 GYP851969:GYP851998 HIL851969:HIL851998 HSH851969:HSH851998 ICD851969:ICD851998 ILZ851969:ILZ851998 IVV851969:IVV851998 JFR851969:JFR851998 JPN851969:JPN851998 JZJ851969:JZJ851998 KJF851969:KJF851998 KTB851969:KTB851998 LCX851969:LCX851998 LMT851969:LMT851998 LWP851969:LWP851998 MGL851969:MGL851998 MQH851969:MQH851998 NAD851969:NAD851998 NJZ851969:NJZ851998 NTV851969:NTV851998 ODR851969:ODR851998 ONN851969:ONN851998 OXJ851969:OXJ851998 PHF851969:PHF851998 PRB851969:PRB851998 QAX851969:QAX851998 QKT851969:QKT851998 QUP851969:QUP851998 REL851969:REL851998 ROH851969:ROH851998 RYD851969:RYD851998 SHZ851969:SHZ851998 SRV851969:SRV851998 TBR851969:TBR851998 TLN851969:TLN851998 TVJ851969:TVJ851998 UFF851969:UFF851998 UPB851969:UPB851998 UYX851969:UYX851998 VIT851969:VIT851998 VSP851969:VSP851998 WCL851969:WCL851998 WMH851969:WMH851998 WWD851969:WWD851998 JR917505:JR917534 TN917505:TN917534 ADJ917505:ADJ917534 ANF917505:ANF917534 AXB917505:AXB917534 BGX917505:BGX917534 BQT917505:BQT917534 CAP917505:CAP917534 CKL917505:CKL917534 CUH917505:CUH917534 DED917505:DED917534 DNZ917505:DNZ917534 DXV917505:DXV917534 EHR917505:EHR917534 ERN917505:ERN917534 FBJ917505:FBJ917534 FLF917505:FLF917534 FVB917505:FVB917534 GEX917505:GEX917534 GOT917505:GOT917534 GYP917505:GYP917534 HIL917505:HIL917534 HSH917505:HSH917534 ICD917505:ICD917534 ILZ917505:ILZ917534 IVV917505:IVV917534 JFR917505:JFR917534 JPN917505:JPN917534 JZJ917505:JZJ917534 KJF917505:KJF917534 KTB917505:KTB917534 LCX917505:LCX917534 LMT917505:LMT917534 LWP917505:LWP917534 MGL917505:MGL917534 MQH917505:MQH917534 NAD917505:NAD917534 NJZ917505:NJZ917534 NTV917505:NTV917534 ODR917505:ODR917534 ONN917505:ONN917534 OXJ917505:OXJ917534 PHF917505:PHF917534 PRB917505:PRB917534 QAX917505:QAX917534 QKT917505:QKT917534 QUP917505:QUP917534 REL917505:REL917534 ROH917505:ROH917534 RYD917505:RYD917534 SHZ917505:SHZ917534 SRV917505:SRV917534 TBR917505:TBR917534 TLN917505:TLN917534 TVJ917505:TVJ917534 UFF917505:UFF917534 UPB917505:UPB917534 UYX917505:UYX917534 VIT917505:VIT917534 VSP917505:VSP917534 WCL917505:WCL917534 WMH917505:WMH917534 WWD917505:WWD917534 JR983041:JR983070 TN983041:TN983070 ADJ983041:ADJ983070 ANF983041:ANF983070 AXB983041:AXB983070 BGX983041:BGX983070 BQT983041:BQT983070 CAP983041:CAP983070 CKL983041:CKL983070 CUH983041:CUH983070 DED983041:DED983070 DNZ983041:DNZ983070 DXV983041:DXV983070 EHR983041:EHR983070 ERN983041:ERN983070 FBJ983041:FBJ983070 FLF983041:FLF983070 FVB983041:FVB983070 GEX983041:GEX983070 GOT983041:GOT983070 GYP983041:GYP983070 HIL983041:HIL983070 HSH983041:HSH983070 ICD983041:ICD983070 ILZ983041:ILZ983070 IVV983041:IVV983070 JFR983041:JFR983070 JPN983041:JPN983070 JZJ983041:JZJ983070 KJF983041:KJF983070 KTB983041:KTB983070 LCX983041:LCX983070 LMT983041:LMT983070 LWP983041:LWP983070 MGL983041:MGL983070 MQH983041:MQH983070 NAD983041:NAD983070 NJZ983041:NJZ983070 NTV983041:NTV983070 ODR983041:ODR983070 ONN983041:ONN983070 OXJ983041:OXJ983070 PHF983041:PHF983070 PRB983041:PRB983070 QAX983041:QAX983070 QKT983041:QKT983070 QUP983041:QUP983070 REL983041:REL983070 ROH983041:ROH983070 RYD983041:RYD983070 SHZ983041:SHZ983070 SRV983041:SRV983070 TBR983041:TBR983070 TLN983041:TLN983070 TVJ983041:TVJ983070 UFF983041:UFF983070 UPB983041:UPB983070 UYX983041:UYX983070 VIT983041:VIT983070 VSP983041:VSP983070 WCL983041:WCL983070 WMH983041:WMH983070 WWD983041:WWD983070 WWD11:WWD30 JR11:JR30 TN11:TN30 ADJ11:ADJ30 ANF11:ANF30 AXB11:AXB30 BGX11:BGX30 BQT11:BQT30 CAP11:CAP30 CKL11:CKL30 CUH11:CUH30 DED11:DED30 DNZ11:DNZ30 DXV11:DXV30 EHR11:EHR30 ERN11:ERN30 FBJ11:FBJ30 FLF11:FLF30 FVB11:FVB30 GEX11:GEX30 GOT11:GOT30 GYP11:GYP30 HIL11:HIL30 HSH11:HSH30 ICD11:ICD30 ILZ11:ILZ30 IVV11:IVV30 JFR11:JFR30 JPN11:JPN30 JZJ11:JZJ30 KJF11:KJF30 KTB11:KTB30 LCX11:LCX30 LMT11:LMT30 LWP11:LWP30 MGL11:MGL30 MQH11:MQH30 NAD11:NAD30 NJZ11:NJZ30 NTV11:NTV30 ODR11:ODR30 ONN11:ONN30 OXJ11:OXJ30 PHF11:PHF30 PRB11:PRB30 QAX11:QAX30 QKT11:QKT30 QUP11:QUP30 REL11:REL30 ROH11:ROH30 RYD11:RYD30 SHZ11:SHZ30 SRV11:SRV30 TBR11:TBR30 TLN11:TLN30 TVJ11:TVJ30 UFF11:UFF30 UPB11:UPB30 UYX11:UYX30 VIT11:VIT30 VSP11:VSP30 WCL11:WCL30 WMH11:WMH30" xr:uid="{00000000-0002-0000-0000-000003000000}">
      <formula1>"1割以下,５割以下,５割超"</formula1>
    </dataValidation>
    <dataValidation type="list" allowBlank="1" showInputMessage="1" showErrorMessage="1" sqref="JH29:JI30 TD29:TE30 ACZ29:ADA30 AMV29:AMW30 AWR29:AWS30 BGN29:BGO30 BQJ29:BQK30 CAF29:CAG30 CKB29:CKC30 CTX29:CTY30 DDT29:DDU30 DNP29:DNQ30 DXL29:DXM30 EHH29:EHI30 ERD29:ERE30 FAZ29:FBA30 FKV29:FKW30 FUR29:FUS30 GEN29:GEO30 GOJ29:GOK30 GYF29:GYG30 HIB29:HIC30 HRX29:HRY30 IBT29:IBU30 ILP29:ILQ30 IVL29:IVM30 JFH29:JFI30 JPD29:JPE30 JYZ29:JZA30 KIV29:KIW30 KSR29:KSS30 LCN29:LCO30 LMJ29:LMK30 LWF29:LWG30 MGB29:MGC30 MPX29:MPY30 MZT29:MZU30 NJP29:NJQ30 NTL29:NTM30 ODH29:ODI30 OND29:ONE30 OWZ29:OXA30 PGV29:PGW30 PQR29:PQS30 QAN29:QAO30 QKJ29:QKK30 QUF29:QUG30 REB29:REC30 RNX29:RNY30 RXT29:RXU30 SHP29:SHQ30 SRL29:SRM30 TBH29:TBI30 TLD29:TLE30 TUZ29:TVA30 UEV29:UEW30 UOR29:UOS30 UYN29:UYO30 VIJ29:VIK30 VSF29:VSG30 WCB29:WCC30 WLX29:WLY30 WVT29:WVU30 JH65565:JI65566 TD65565:TE65566 ACZ65565:ADA65566 AMV65565:AMW65566 AWR65565:AWS65566 BGN65565:BGO65566 BQJ65565:BQK65566 CAF65565:CAG65566 CKB65565:CKC65566 CTX65565:CTY65566 DDT65565:DDU65566 DNP65565:DNQ65566 DXL65565:DXM65566 EHH65565:EHI65566 ERD65565:ERE65566 FAZ65565:FBA65566 FKV65565:FKW65566 FUR65565:FUS65566 GEN65565:GEO65566 GOJ65565:GOK65566 GYF65565:GYG65566 HIB65565:HIC65566 HRX65565:HRY65566 IBT65565:IBU65566 ILP65565:ILQ65566 IVL65565:IVM65566 JFH65565:JFI65566 JPD65565:JPE65566 JYZ65565:JZA65566 KIV65565:KIW65566 KSR65565:KSS65566 LCN65565:LCO65566 LMJ65565:LMK65566 LWF65565:LWG65566 MGB65565:MGC65566 MPX65565:MPY65566 MZT65565:MZU65566 NJP65565:NJQ65566 NTL65565:NTM65566 ODH65565:ODI65566 OND65565:ONE65566 OWZ65565:OXA65566 PGV65565:PGW65566 PQR65565:PQS65566 QAN65565:QAO65566 QKJ65565:QKK65566 QUF65565:QUG65566 REB65565:REC65566 RNX65565:RNY65566 RXT65565:RXU65566 SHP65565:SHQ65566 SRL65565:SRM65566 TBH65565:TBI65566 TLD65565:TLE65566 TUZ65565:TVA65566 UEV65565:UEW65566 UOR65565:UOS65566 UYN65565:UYO65566 VIJ65565:VIK65566 VSF65565:VSG65566 WCB65565:WCC65566 WLX65565:WLY65566 WVT65565:WVU65566 JH131101:JI131102 TD131101:TE131102 ACZ131101:ADA131102 AMV131101:AMW131102 AWR131101:AWS131102 BGN131101:BGO131102 BQJ131101:BQK131102 CAF131101:CAG131102 CKB131101:CKC131102 CTX131101:CTY131102 DDT131101:DDU131102 DNP131101:DNQ131102 DXL131101:DXM131102 EHH131101:EHI131102 ERD131101:ERE131102 FAZ131101:FBA131102 FKV131101:FKW131102 FUR131101:FUS131102 GEN131101:GEO131102 GOJ131101:GOK131102 GYF131101:GYG131102 HIB131101:HIC131102 HRX131101:HRY131102 IBT131101:IBU131102 ILP131101:ILQ131102 IVL131101:IVM131102 JFH131101:JFI131102 JPD131101:JPE131102 JYZ131101:JZA131102 KIV131101:KIW131102 KSR131101:KSS131102 LCN131101:LCO131102 LMJ131101:LMK131102 LWF131101:LWG131102 MGB131101:MGC131102 MPX131101:MPY131102 MZT131101:MZU131102 NJP131101:NJQ131102 NTL131101:NTM131102 ODH131101:ODI131102 OND131101:ONE131102 OWZ131101:OXA131102 PGV131101:PGW131102 PQR131101:PQS131102 QAN131101:QAO131102 QKJ131101:QKK131102 QUF131101:QUG131102 REB131101:REC131102 RNX131101:RNY131102 RXT131101:RXU131102 SHP131101:SHQ131102 SRL131101:SRM131102 TBH131101:TBI131102 TLD131101:TLE131102 TUZ131101:TVA131102 UEV131101:UEW131102 UOR131101:UOS131102 UYN131101:UYO131102 VIJ131101:VIK131102 VSF131101:VSG131102 WCB131101:WCC131102 WLX131101:WLY131102 WVT131101:WVU131102 JH196637:JI196638 TD196637:TE196638 ACZ196637:ADA196638 AMV196637:AMW196638 AWR196637:AWS196638 BGN196637:BGO196638 BQJ196637:BQK196638 CAF196637:CAG196638 CKB196637:CKC196638 CTX196637:CTY196638 DDT196637:DDU196638 DNP196637:DNQ196638 DXL196637:DXM196638 EHH196637:EHI196638 ERD196637:ERE196638 FAZ196637:FBA196638 FKV196637:FKW196638 FUR196637:FUS196638 GEN196637:GEO196638 GOJ196637:GOK196638 GYF196637:GYG196638 HIB196637:HIC196638 HRX196637:HRY196638 IBT196637:IBU196638 ILP196637:ILQ196638 IVL196637:IVM196638 JFH196637:JFI196638 JPD196637:JPE196638 JYZ196637:JZA196638 KIV196637:KIW196638 KSR196637:KSS196638 LCN196637:LCO196638 LMJ196637:LMK196638 LWF196637:LWG196638 MGB196637:MGC196638 MPX196637:MPY196638 MZT196637:MZU196638 NJP196637:NJQ196638 NTL196637:NTM196638 ODH196637:ODI196638 OND196637:ONE196638 OWZ196637:OXA196638 PGV196637:PGW196638 PQR196637:PQS196638 QAN196637:QAO196638 QKJ196637:QKK196638 QUF196637:QUG196638 REB196637:REC196638 RNX196637:RNY196638 RXT196637:RXU196638 SHP196637:SHQ196638 SRL196637:SRM196638 TBH196637:TBI196638 TLD196637:TLE196638 TUZ196637:TVA196638 UEV196637:UEW196638 UOR196637:UOS196638 UYN196637:UYO196638 VIJ196637:VIK196638 VSF196637:VSG196638 WCB196637:WCC196638 WLX196637:WLY196638 WVT196637:WVU196638 JH262173:JI262174 TD262173:TE262174 ACZ262173:ADA262174 AMV262173:AMW262174 AWR262173:AWS262174 BGN262173:BGO262174 BQJ262173:BQK262174 CAF262173:CAG262174 CKB262173:CKC262174 CTX262173:CTY262174 DDT262173:DDU262174 DNP262173:DNQ262174 DXL262173:DXM262174 EHH262173:EHI262174 ERD262173:ERE262174 FAZ262173:FBA262174 FKV262173:FKW262174 FUR262173:FUS262174 GEN262173:GEO262174 GOJ262173:GOK262174 GYF262173:GYG262174 HIB262173:HIC262174 HRX262173:HRY262174 IBT262173:IBU262174 ILP262173:ILQ262174 IVL262173:IVM262174 JFH262173:JFI262174 JPD262173:JPE262174 JYZ262173:JZA262174 KIV262173:KIW262174 KSR262173:KSS262174 LCN262173:LCO262174 LMJ262173:LMK262174 LWF262173:LWG262174 MGB262173:MGC262174 MPX262173:MPY262174 MZT262173:MZU262174 NJP262173:NJQ262174 NTL262173:NTM262174 ODH262173:ODI262174 OND262173:ONE262174 OWZ262173:OXA262174 PGV262173:PGW262174 PQR262173:PQS262174 QAN262173:QAO262174 QKJ262173:QKK262174 QUF262173:QUG262174 REB262173:REC262174 RNX262173:RNY262174 RXT262173:RXU262174 SHP262173:SHQ262174 SRL262173:SRM262174 TBH262173:TBI262174 TLD262173:TLE262174 TUZ262173:TVA262174 UEV262173:UEW262174 UOR262173:UOS262174 UYN262173:UYO262174 VIJ262173:VIK262174 VSF262173:VSG262174 WCB262173:WCC262174 WLX262173:WLY262174 WVT262173:WVU262174 JH327709:JI327710 TD327709:TE327710 ACZ327709:ADA327710 AMV327709:AMW327710 AWR327709:AWS327710 BGN327709:BGO327710 BQJ327709:BQK327710 CAF327709:CAG327710 CKB327709:CKC327710 CTX327709:CTY327710 DDT327709:DDU327710 DNP327709:DNQ327710 DXL327709:DXM327710 EHH327709:EHI327710 ERD327709:ERE327710 FAZ327709:FBA327710 FKV327709:FKW327710 FUR327709:FUS327710 GEN327709:GEO327710 GOJ327709:GOK327710 GYF327709:GYG327710 HIB327709:HIC327710 HRX327709:HRY327710 IBT327709:IBU327710 ILP327709:ILQ327710 IVL327709:IVM327710 JFH327709:JFI327710 JPD327709:JPE327710 JYZ327709:JZA327710 KIV327709:KIW327710 KSR327709:KSS327710 LCN327709:LCO327710 LMJ327709:LMK327710 LWF327709:LWG327710 MGB327709:MGC327710 MPX327709:MPY327710 MZT327709:MZU327710 NJP327709:NJQ327710 NTL327709:NTM327710 ODH327709:ODI327710 OND327709:ONE327710 OWZ327709:OXA327710 PGV327709:PGW327710 PQR327709:PQS327710 QAN327709:QAO327710 QKJ327709:QKK327710 QUF327709:QUG327710 REB327709:REC327710 RNX327709:RNY327710 RXT327709:RXU327710 SHP327709:SHQ327710 SRL327709:SRM327710 TBH327709:TBI327710 TLD327709:TLE327710 TUZ327709:TVA327710 UEV327709:UEW327710 UOR327709:UOS327710 UYN327709:UYO327710 VIJ327709:VIK327710 VSF327709:VSG327710 WCB327709:WCC327710 WLX327709:WLY327710 WVT327709:WVU327710 JH393245:JI393246 TD393245:TE393246 ACZ393245:ADA393246 AMV393245:AMW393246 AWR393245:AWS393246 BGN393245:BGO393246 BQJ393245:BQK393246 CAF393245:CAG393246 CKB393245:CKC393246 CTX393245:CTY393246 DDT393245:DDU393246 DNP393245:DNQ393246 DXL393245:DXM393246 EHH393245:EHI393246 ERD393245:ERE393246 FAZ393245:FBA393246 FKV393245:FKW393246 FUR393245:FUS393246 GEN393245:GEO393246 GOJ393245:GOK393246 GYF393245:GYG393246 HIB393245:HIC393246 HRX393245:HRY393246 IBT393245:IBU393246 ILP393245:ILQ393246 IVL393245:IVM393246 JFH393245:JFI393246 JPD393245:JPE393246 JYZ393245:JZA393246 KIV393245:KIW393246 KSR393245:KSS393246 LCN393245:LCO393246 LMJ393245:LMK393246 LWF393245:LWG393246 MGB393245:MGC393246 MPX393245:MPY393246 MZT393245:MZU393246 NJP393245:NJQ393246 NTL393245:NTM393246 ODH393245:ODI393246 OND393245:ONE393246 OWZ393245:OXA393246 PGV393245:PGW393246 PQR393245:PQS393246 QAN393245:QAO393246 QKJ393245:QKK393246 QUF393245:QUG393246 REB393245:REC393246 RNX393245:RNY393246 RXT393245:RXU393246 SHP393245:SHQ393246 SRL393245:SRM393246 TBH393245:TBI393246 TLD393245:TLE393246 TUZ393245:TVA393246 UEV393245:UEW393246 UOR393245:UOS393246 UYN393245:UYO393246 VIJ393245:VIK393246 VSF393245:VSG393246 WCB393245:WCC393246 WLX393245:WLY393246 WVT393245:WVU393246 JH458781:JI458782 TD458781:TE458782 ACZ458781:ADA458782 AMV458781:AMW458782 AWR458781:AWS458782 BGN458781:BGO458782 BQJ458781:BQK458782 CAF458781:CAG458782 CKB458781:CKC458782 CTX458781:CTY458782 DDT458781:DDU458782 DNP458781:DNQ458782 DXL458781:DXM458782 EHH458781:EHI458782 ERD458781:ERE458782 FAZ458781:FBA458782 FKV458781:FKW458782 FUR458781:FUS458782 GEN458781:GEO458782 GOJ458781:GOK458782 GYF458781:GYG458782 HIB458781:HIC458782 HRX458781:HRY458782 IBT458781:IBU458782 ILP458781:ILQ458782 IVL458781:IVM458782 JFH458781:JFI458782 JPD458781:JPE458782 JYZ458781:JZA458782 KIV458781:KIW458782 KSR458781:KSS458782 LCN458781:LCO458782 LMJ458781:LMK458782 LWF458781:LWG458782 MGB458781:MGC458782 MPX458781:MPY458782 MZT458781:MZU458782 NJP458781:NJQ458782 NTL458781:NTM458782 ODH458781:ODI458782 OND458781:ONE458782 OWZ458781:OXA458782 PGV458781:PGW458782 PQR458781:PQS458782 QAN458781:QAO458782 QKJ458781:QKK458782 QUF458781:QUG458782 REB458781:REC458782 RNX458781:RNY458782 RXT458781:RXU458782 SHP458781:SHQ458782 SRL458781:SRM458782 TBH458781:TBI458782 TLD458781:TLE458782 TUZ458781:TVA458782 UEV458781:UEW458782 UOR458781:UOS458782 UYN458781:UYO458782 VIJ458781:VIK458782 VSF458781:VSG458782 WCB458781:WCC458782 WLX458781:WLY458782 WVT458781:WVU458782 JH524317:JI524318 TD524317:TE524318 ACZ524317:ADA524318 AMV524317:AMW524318 AWR524317:AWS524318 BGN524317:BGO524318 BQJ524317:BQK524318 CAF524317:CAG524318 CKB524317:CKC524318 CTX524317:CTY524318 DDT524317:DDU524318 DNP524317:DNQ524318 DXL524317:DXM524318 EHH524317:EHI524318 ERD524317:ERE524318 FAZ524317:FBA524318 FKV524317:FKW524318 FUR524317:FUS524318 GEN524317:GEO524318 GOJ524317:GOK524318 GYF524317:GYG524318 HIB524317:HIC524318 HRX524317:HRY524318 IBT524317:IBU524318 ILP524317:ILQ524318 IVL524317:IVM524318 JFH524317:JFI524318 JPD524317:JPE524318 JYZ524317:JZA524318 KIV524317:KIW524318 KSR524317:KSS524318 LCN524317:LCO524318 LMJ524317:LMK524318 LWF524317:LWG524318 MGB524317:MGC524318 MPX524317:MPY524318 MZT524317:MZU524318 NJP524317:NJQ524318 NTL524317:NTM524318 ODH524317:ODI524318 OND524317:ONE524318 OWZ524317:OXA524318 PGV524317:PGW524318 PQR524317:PQS524318 QAN524317:QAO524318 QKJ524317:QKK524318 QUF524317:QUG524318 REB524317:REC524318 RNX524317:RNY524318 RXT524317:RXU524318 SHP524317:SHQ524318 SRL524317:SRM524318 TBH524317:TBI524318 TLD524317:TLE524318 TUZ524317:TVA524318 UEV524317:UEW524318 UOR524317:UOS524318 UYN524317:UYO524318 VIJ524317:VIK524318 VSF524317:VSG524318 WCB524317:WCC524318 WLX524317:WLY524318 WVT524317:WVU524318 JH589853:JI589854 TD589853:TE589854 ACZ589853:ADA589854 AMV589853:AMW589854 AWR589853:AWS589854 BGN589853:BGO589854 BQJ589853:BQK589854 CAF589853:CAG589854 CKB589853:CKC589854 CTX589853:CTY589854 DDT589853:DDU589854 DNP589853:DNQ589854 DXL589853:DXM589854 EHH589853:EHI589854 ERD589853:ERE589854 FAZ589853:FBA589854 FKV589853:FKW589854 FUR589853:FUS589854 GEN589853:GEO589854 GOJ589853:GOK589854 GYF589853:GYG589854 HIB589853:HIC589854 HRX589853:HRY589854 IBT589853:IBU589854 ILP589853:ILQ589854 IVL589853:IVM589854 JFH589853:JFI589854 JPD589853:JPE589854 JYZ589853:JZA589854 KIV589853:KIW589854 KSR589853:KSS589854 LCN589853:LCO589854 LMJ589853:LMK589854 LWF589853:LWG589854 MGB589853:MGC589854 MPX589853:MPY589854 MZT589853:MZU589854 NJP589853:NJQ589854 NTL589853:NTM589854 ODH589853:ODI589854 OND589853:ONE589854 OWZ589853:OXA589854 PGV589853:PGW589854 PQR589853:PQS589854 QAN589853:QAO589854 QKJ589853:QKK589854 QUF589853:QUG589854 REB589853:REC589854 RNX589853:RNY589854 RXT589853:RXU589854 SHP589853:SHQ589854 SRL589853:SRM589854 TBH589853:TBI589854 TLD589853:TLE589854 TUZ589853:TVA589854 UEV589853:UEW589854 UOR589853:UOS589854 UYN589853:UYO589854 VIJ589853:VIK589854 VSF589853:VSG589854 WCB589853:WCC589854 WLX589853:WLY589854 WVT589853:WVU589854 JH655389:JI655390 TD655389:TE655390 ACZ655389:ADA655390 AMV655389:AMW655390 AWR655389:AWS655390 BGN655389:BGO655390 BQJ655389:BQK655390 CAF655389:CAG655390 CKB655389:CKC655390 CTX655389:CTY655390 DDT655389:DDU655390 DNP655389:DNQ655390 DXL655389:DXM655390 EHH655389:EHI655390 ERD655389:ERE655390 FAZ655389:FBA655390 FKV655389:FKW655390 FUR655389:FUS655390 GEN655389:GEO655390 GOJ655389:GOK655390 GYF655389:GYG655390 HIB655389:HIC655390 HRX655389:HRY655390 IBT655389:IBU655390 ILP655389:ILQ655390 IVL655389:IVM655390 JFH655389:JFI655390 JPD655389:JPE655390 JYZ655389:JZA655390 KIV655389:KIW655390 KSR655389:KSS655390 LCN655389:LCO655390 LMJ655389:LMK655390 LWF655389:LWG655390 MGB655389:MGC655390 MPX655389:MPY655390 MZT655389:MZU655390 NJP655389:NJQ655390 NTL655389:NTM655390 ODH655389:ODI655390 OND655389:ONE655390 OWZ655389:OXA655390 PGV655389:PGW655390 PQR655389:PQS655390 QAN655389:QAO655390 QKJ655389:QKK655390 QUF655389:QUG655390 REB655389:REC655390 RNX655389:RNY655390 RXT655389:RXU655390 SHP655389:SHQ655390 SRL655389:SRM655390 TBH655389:TBI655390 TLD655389:TLE655390 TUZ655389:TVA655390 UEV655389:UEW655390 UOR655389:UOS655390 UYN655389:UYO655390 VIJ655389:VIK655390 VSF655389:VSG655390 WCB655389:WCC655390 WLX655389:WLY655390 WVT655389:WVU655390 JH720925:JI720926 TD720925:TE720926 ACZ720925:ADA720926 AMV720925:AMW720926 AWR720925:AWS720926 BGN720925:BGO720926 BQJ720925:BQK720926 CAF720925:CAG720926 CKB720925:CKC720926 CTX720925:CTY720926 DDT720925:DDU720926 DNP720925:DNQ720926 DXL720925:DXM720926 EHH720925:EHI720926 ERD720925:ERE720926 FAZ720925:FBA720926 FKV720925:FKW720926 FUR720925:FUS720926 GEN720925:GEO720926 GOJ720925:GOK720926 GYF720925:GYG720926 HIB720925:HIC720926 HRX720925:HRY720926 IBT720925:IBU720926 ILP720925:ILQ720926 IVL720925:IVM720926 JFH720925:JFI720926 JPD720925:JPE720926 JYZ720925:JZA720926 KIV720925:KIW720926 KSR720925:KSS720926 LCN720925:LCO720926 LMJ720925:LMK720926 LWF720925:LWG720926 MGB720925:MGC720926 MPX720925:MPY720926 MZT720925:MZU720926 NJP720925:NJQ720926 NTL720925:NTM720926 ODH720925:ODI720926 OND720925:ONE720926 OWZ720925:OXA720926 PGV720925:PGW720926 PQR720925:PQS720926 QAN720925:QAO720926 QKJ720925:QKK720926 QUF720925:QUG720926 REB720925:REC720926 RNX720925:RNY720926 RXT720925:RXU720926 SHP720925:SHQ720926 SRL720925:SRM720926 TBH720925:TBI720926 TLD720925:TLE720926 TUZ720925:TVA720926 UEV720925:UEW720926 UOR720925:UOS720926 UYN720925:UYO720926 VIJ720925:VIK720926 VSF720925:VSG720926 WCB720925:WCC720926 WLX720925:WLY720926 WVT720925:WVU720926 JH786461:JI786462 TD786461:TE786462 ACZ786461:ADA786462 AMV786461:AMW786462 AWR786461:AWS786462 BGN786461:BGO786462 BQJ786461:BQK786462 CAF786461:CAG786462 CKB786461:CKC786462 CTX786461:CTY786462 DDT786461:DDU786462 DNP786461:DNQ786462 DXL786461:DXM786462 EHH786461:EHI786462 ERD786461:ERE786462 FAZ786461:FBA786462 FKV786461:FKW786462 FUR786461:FUS786462 GEN786461:GEO786462 GOJ786461:GOK786462 GYF786461:GYG786462 HIB786461:HIC786462 HRX786461:HRY786462 IBT786461:IBU786462 ILP786461:ILQ786462 IVL786461:IVM786462 JFH786461:JFI786462 JPD786461:JPE786462 JYZ786461:JZA786462 KIV786461:KIW786462 KSR786461:KSS786462 LCN786461:LCO786462 LMJ786461:LMK786462 LWF786461:LWG786462 MGB786461:MGC786462 MPX786461:MPY786462 MZT786461:MZU786462 NJP786461:NJQ786462 NTL786461:NTM786462 ODH786461:ODI786462 OND786461:ONE786462 OWZ786461:OXA786462 PGV786461:PGW786462 PQR786461:PQS786462 QAN786461:QAO786462 QKJ786461:QKK786462 QUF786461:QUG786462 REB786461:REC786462 RNX786461:RNY786462 RXT786461:RXU786462 SHP786461:SHQ786462 SRL786461:SRM786462 TBH786461:TBI786462 TLD786461:TLE786462 TUZ786461:TVA786462 UEV786461:UEW786462 UOR786461:UOS786462 UYN786461:UYO786462 VIJ786461:VIK786462 VSF786461:VSG786462 WCB786461:WCC786462 WLX786461:WLY786462 WVT786461:WVU786462 JH851997:JI851998 TD851997:TE851998 ACZ851997:ADA851998 AMV851997:AMW851998 AWR851997:AWS851998 BGN851997:BGO851998 BQJ851997:BQK851998 CAF851997:CAG851998 CKB851997:CKC851998 CTX851997:CTY851998 DDT851997:DDU851998 DNP851997:DNQ851998 DXL851997:DXM851998 EHH851997:EHI851998 ERD851997:ERE851998 FAZ851997:FBA851998 FKV851997:FKW851998 FUR851997:FUS851998 GEN851997:GEO851998 GOJ851997:GOK851998 GYF851997:GYG851998 HIB851997:HIC851998 HRX851997:HRY851998 IBT851997:IBU851998 ILP851997:ILQ851998 IVL851997:IVM851998 JFH851997:JFI851998 JPD851997:JPE851998 JYZ851997:JZA851998 KIV851997:KIW851998 KSR851997:KSS851998 LCN851997:LCO851998 LMJ851997:LMK851998 LWF851997:LWG851998 MGB851997:MGC851998 MPX851997:MPY851998 MZT851997:MZU851998 NJP851997:NJQ851998 NTL851997:NTM851998 ODH851997:ODI851998 OND851997:ONE851998 OWZ851997:OXA851998 PGV851997:PGW851998 PQR851997:PQS851998 QAN851997:QAO851998 QKJ851997:QKK851998 QUF851997:QUG851998 REB851997:REC851998 RNX851997:RNY851998 RXT851997:RXU851998 SHP851997:SHQ851998 SRL851997:SRM851998 TBH851997:TBI851998 TLD851997:TLE851998 TUZ851997:TVA851998 UEV851997:UEW851998 UOR851997:UOS851998 UYN851997:UYO851998 VIJ851997:VIK851998 VSF851997:VSG851998 WCB851997:WCC851998 WLX851997:WLY851998 WVT851997:WVU851998 JH917533:JI917534 TD917533:TE917534 ACZ917533:ADA917534 AMV917533:AMW917534 AWR917533:AWS917534 BGN917533:BGO917534 BQJ917533:BQK917534 CAF917533:CAG917534 CKB917533:CKC917534 CTX917533:CTY917534 DDT917533:DDU917534 DNP917533:DNQ917534 DXL917533:DXM917534 EHH917533:EHI917534 ERD917533:ERE917534 FAZ917533:FBA917534 FKV917533:FKW917534 FUR917533:FUS917534 GEN917533:GEO917534 GOJ917533:GOK917534 GYF917533:GYG917534 HIB917533:HIC917534 HRX917533:HRY917534 IBT917533:IBU917534 ILP917533:ILQ917534 IVL917533:IVM917534 JFH917533:JFI917534 JPD917533:JPE917534 JYZ917533:JZA917534 KIV917533:KIW917534 KSR917533:KSS917534 LCN917533:LCO917534 LMJ917533:LMK917534 LWF917533:LWG917534 MGB917533:MGC917534 MPX917533:MPY917534 MZT917533:MZU917534 NJP917533:NJQ917534 NTL917533:NTM917534 ODH917533:ODI917534 OND917533:ONE917534 OWZ917533:OXA917534 PGV917533:PGW917534 PQR917533:PQS917534 QAN917533:QAO917534 QKJ917533:QKK917534 QUF917533:QUG917534 REB917533:REC917534 RNX917533:RNY917534 RXT917533:RXU917534 SHP917533:SHQ917534 SRL917533:SRM917534 TBH917533:TBI917534 TLD917533:TLE917534 TUZ917533:TVA917534 UEV917533:UEW917534 UOR917533:UOS917534 UYN917533:UYO917534 VIJ917533:VIK917534 VSF917533:VSG917534 WCB917533:WCC917534 WLX917533:WLY917534 WVT917533:WVU917534 JH983069:JI983070 TD983069:TE983070 ACZ983069:ADA983070 AMV983069:AMW983070 AWR983069:AWS983070 BGN983069:BGO983070 BQJ983069:BQK983070 CAF983069:CAG983070 CKB983069:CKC983070 CTX983069:CTY983070 DDT983069:DDU983070 DNP983069:DNQ983070 DXL983069:DXM983070 EHH983069:EHI983070 ERD983069:ERE983070 FAZ983069:FBA983070 FKV983069:FKW983070 FUR983069:FUS983070 GEN983069:GEO983070 GOJ983069:GOK983070 GYF983069:GYG983070 HIB983069:HIC983070 HRX983069:HRY983070 IBT983069:IBU983070 ILP983069:ILQ983070 IVL983069:IVM983070 JFH983069:JFI983070 JPD983069:JPE983070 JYZ983069:JZA983070 KIV983069:KIW983070 KSR983069:KSS983070 LCN983069:LCO983070 LMJ983069:LMK983070 LWF983069:LWG983070 MGB983069:MGC983070 MPX983069:MPY983070 MZT983069:MZU983070 NJP983069:NJQ983070 NTL983069:NTM983070 ODH983069:ODI983070 OND983069:ONE983070 OWZ983069:OXA983070 PGV983069:PGW983070 PQR983069:PQS983070 QAN983069:QAO983070 QKJ983069:QKK983070 QUF983069:QUG983070 REB983069:REC983070 RNX983069:RNY983070 RXT983069:RXU983070 SHP983069:SHQ983070 SRL983069:SRM983070 TBH983069:TBI983070 TLD983069:TLE983070 TUZ983069:TVA983070 UEV983069:UEW983070 UOR983069:UOS983070 UYN983069:UYO983070 VIJ983069:VIK983070 VSF983069:VSG983070 WCB983069:WCC983070 WLX983069:WLY983070 WVT983069:WVU983070 T983069:T983070 T917533:T917534 T851997:T851998 T786461:T786462 T720925:T720926 T655389:T655390 T589853:T589854 T524317:T524318 T458781:T458782 T393245:T393246 T327709:T327710 T262173:T262174 T196637:T196638 T131101:T131102 T65565:T65566" xr:uid="{00000000-0002-0000-0000-000004000000}">
      <formula1>"毎日,毎週,毎月,都度,毎年,その他"</formula1>
    </dataValidation>
    <dataValidation type="list" allowBlank="1" showInputMessage="1" showErrorMessage="1" sqref="JO65537:JP65564 TK65537:TL65564 ADG65537:ADH65564 ANC65537:AND65564 AWY65537:AWZ65564 BGU65537:BGV65564 BQQ65537:BQR65564 CAM65537:CAN65564 CKI65537:CKJ65564 CUE65537:CUF65564 DEA65537:DEB65564 DNW65537:DNX65564 DXS65537:DXT65564 EHO65537:EHP65564 ERK65537:ERL65564 FBG65537:FBH65564 FLC65537:FLD65564 FUY65537:FUZ65564 GEU65537:GEV65564 GOQ65537:GOR65564 GYM65537:GYN65564 HII65537:HIJ65564 HSE65537:HSF65564 ICA65537:ICB65564 ILW65537:ILX65564 IVS65537:IVT65564 JFO65537:JFP65564 JPK65537:JPL65564 JZG65537:JZH65564 KJC65537:KJD65564 KSY65537:KSZ65564 LCU65537:LCV65564 LMQ65537:LMR65564 LWM65537:LWN65564 MGI65537:MGJ65564 MQE65537:MQF65564 NAA65537:NAB65564 NJW65537:NJX65564 NTS65537:NTT65564 ODO65537:ODP65564 ONK65537:ONL65564 OXG65537:OXH65564 PHC65537:PHD65564 PQY65537:PQZ65564 QAU65537:QAV65564 QKQ65537:QKR65564 QUM65537:QUN65564 REI65537:REJ65564 ROE65537:ROF65564 RYA65537:RYB65564 SHW65537:SHX65564 SRS65537:SRT65564 TBO65537:TBP65564 TLK65537:TLL65564 TVG65537:TVH65564 UFC65537:UFD65564 UOY65537:UOZ65564 UYU65537:UYV65564 VIQ65537:VIR65564 VSM65537:VSN65564 WCI65537:WCJ65564 WME65537:WMF65564 WWA65537:WWB65564 JO131073:JP131100 TK131073:TL131100 ADG131073:ADH131100 ANC131073:AND131100 AWY131073:AWZ131100 BGU131073:BGV131100 BQQ131073:BQR131100 CAM131073:CAN131100 CKI131073:CKJ131100 CUE131073:CUF131100 DEA131073:DEB131100 DNW131073:DNX131100 DXS131073:DXT131100 EHO131073:EHP131100 ERK131073:ERL131100 FBG131073:FBH131100 FLC131073:FLD131100 FUY131073:FUZ131100 GEU131073:GEV131100 GOQ131073:GOR131100 GYM131073:GYN131100 HII131073:HIJ131100 HSE131073:HSF131100 ICA131073:ICB131100 ILW131073:ILX131100 IVS131073:IVT131100 JFO131073:JFP131100 JPK131073:JPL131100 JZG131073:JZH131100 KJC131073:KJD131100 KSY131073:KSZ131100 LCU131073:LCV131100 LMQ131073:LMR131100 LWM131073:LWN131100 MGI131073:MGJ131100 MQE131073:MQF131100 NAA131073:NAB131100 NJW131073:NJX131100 NTS131073:NTT131100 ODO131073:ODP131100 ONK131073:ONL131100 OXG131073:OXH131100 PHC131073:PHD131100 PQY131073:PQZ131100 QAU131073:QAV131100 QKQ131073:QKR131100 QUM131073:QUN131100 REI131073:REJ131100 ROE131073:ROF131100 RYA131073:RYB131100 SHW131073:SHX131100 SRS131073:SRT131100 TBO131073:TBP131100 TLK131073:TLL131100 TVG131073:TVH131100 UFC131073:UFD131100 UOY131073:UOZ131100 UYU131073:UYV131100 VIQ131073:VIR131100 VSM131073:VSN131100 WCI131073:WCJ131100 WME131073:WMF131100 WWA131073:WWB131100 JO196609:JP196636 TK196609:TL196636 ADG196609:ADH196636 ANC196609:AND196636 AWY196609:AWZ196636 BGU196609:BGV196636 BQQ196609:BQR196636 CAM196609:CAN196636 CKI196609:CKJ196636 CUE196609:CUF196636 DEA196609:DEB196636 DNW196609:DNX196636 DXS196609:DXT196636 EHO196609:EHP196636 ERK196609:ERL196636 FBG196609:FBH196636 FLC196609:FLD196636 FUY196609:FUZ196636 GEU196609:GEV196636 GOQ196609:GOR196636 GYM196609:GYN196636 HII196609:HIJ196636 HSE196609:HSF196636 ICA196609:ICB196636 ILW196609:ILX196636 IVS196609:IVT196636 JFO196609:JFP196636 JPK196609:JPL196636 JZG196609:JZH196636 KJC196609:KJD196636 KSY196609:KSZ196636 LCU196609:LCV196636 LMQ196609:LMR196636 LWM196609:LWN196636 MGI196609:MGJ196636 MQE196609:MQF196636 NAA196609:NAB196636 NJW196609:NJX196636 NTS196609:NTT196636 ODO196609:ODP196636 ONK196609:ONL196636 OXG196609:OXH196636 PHC196609:PHD196636 PQY196609:PQZ196636 QAU196609:QAV196636 QKQ196609:QKR196636 QUM196609:QUN196636 REI196609:REJ196636 ROE196609:ROF196636 RYA196609:RYB196636 SHW196609:SHX196636 SRS196609:SRT196636 TBO196609:TBP196636 TLK196609:TLL196636 TVG196609:TVH196636 UFC196609:UFD196636 UOY196609:UOZ196636 UYU196609:UYV196636 VIQ196609:VIR196636 VSM196609:VSN196636 WCI196609:WCJ196636 WME196609:WMF196636 WWA196609:WWB196636 JO262145:JP262172 TK262145:TL262172 ADG262145:ADH262172 ANC262145:AND262172 AWY262145:AWZ262172 BGU262145:BGV262172 BQQ262145:BQR262172 CAM262145:CAN262172 CKI262145:CKJ262172 CUE262145:CUF262172 DEA262145:DEB262172 DNW262145:DNX262172 DXS262145:DXT262172 EHO262145:EHP262172 ERK262145:ERL262172 FBG262145:FBH262172 FLC262145:FLD262172 FUY262145:FUZ262172 GEU262145:GEV262172 GOQ262145:GOR262172 GYM262145:GYN262172 HII262145:HIJ262172 HSE262145:HSF262172 ICA262145:ICB262172 ILW262145:ILX262172 IVS262145:IVT262172 JFO262145:JFP262172 JPK262145:JPL262172 JZG262145:JZH262172 KJC262145:KJD262172 KSY262145:KSZ262172 LCU262145:LCV262172 LMQ262145:LMR262172 LWM262145:LWN262172 MGI262145:MGJ262172 MQE262145:MQF262172 NAA262145:NAB262172 NJW262145:NJX262172 NTS262145:NTT262172 ODO262145:ODP262172 ONK262145:ONL262172 OXG262145:OXH262172 PHC262145:PHD262172 PQY262145:PQZ262172 QAU262145:QAV262172 QKQ262145:QKR262172 QUM262145:QUN262172 REI262145:REJ262172 ROE262145:ROF262172 RYA262145:RYB262172 SHW262145:SHX262172 SRS262145:SRT262172 TBO262145:TBP262172 TLK262145:TLL262172 TVG262145:TVH262172 UFC262145:UFD262172 UOY262145:UOZ262172 UYU262145:UYV262172 VIQ262145:VIR262172 VSM262145:VSN262172 WCI262145:WCJ262172 WME262145:WMF262172 WWA262145:WWB262172 JO327681:JP327708 TK327681:TL327708 ADG327681:ADH327708 ANC327681:AND327708 AWY327681:AWZ327708 BGU327681:BGV327708 BQQ327681:BQR327708 CAM327681:CAN327708 CKI327681:CKJ327708 CUE327681:CUF327708 DEA327681:DEB327708 DNW327681:DNX327708 DXS327681:DXT327708 EHO327681:EHP327708 ERK327681:ERL327708 FBG327681:FBH327708 FLC327681:FLD327708 FUY327681:FUZ327708 GEU327681:GEV327708 GOQ327681:GOR327708 GYM327681:GYN327708 HII327681:HIJ327708 HSE327681:HSF327708 ICA327681:ICB327708 ILW327681:ILX327708 IVS327681:IVT327708 JFO327681:JFP327708 JPK327681:JPL327708 JZG327681:JZH327708 KJC327681:KJD327708 KSY327681:KSZ327708 LCU327681:LCV327708 LMQ327681:LMR327708 LWM327681:LWN327708 MGI327681:MGJ327708 MQE327681:MQF327708 NAA327681:NAB327708 NJW327681:NJX327708 NTS327681:NTT327708 ODO327681:ODP327708 ONK327681:ONL327708 OXG327681:OXH327708 PHC327681:PHD327708 PQY327681:PQZ327708 QAU327681:QAV327708 QKQ327681:QKR327708 QUM327681:QUN327708 REI327681:REJ327708 ROE327681:ROF327708 RYA327681:RYB327708 SHW327681:SHX327708 SRS327681:SRT327708 TBO327681:TBP327708 TLK327681:TLL327708 TVG327681:TVH327708 UFC327681:UFD327708 UOY327681:UOZ327708 UYU327681:UYV327708 VIQ327681:VIR327708 VSM327681:VSN327708 WCI327681:WCJ327708 WME327681:WMF327708 WWA327681:WWB327708 JO393217:JP393244 TK393217:TL393244 ADG393217:ADH393244 ANC393217:AND393244 AWY393217:AWZ393244 BGU393217:BGV393244 BQQ393217:BQR393244 CAM393217:CAN393244 CKI393217:CKJ393244 CUE393217:CUF393244 DEA393217:DEB393244 DNW393217:DNX393244 DXS393217:DXT393244 EHO393217:EHP393244 ERK393217:ERL393244 FBG393217:FBH393244 FLC393217:FLD393244 FUY393217:FUZ393244 GEU393217:GEV393244 GOQ393217:GOR393244 GYM393217:GYN393244 HII393217:HIJ393244 HSE393217:HSF393244 ICA393217:ICB393244 ILW393217:ILX393244 IVS393217:IVT393244 JFO393217:JFP393244 JPK393217:JPL393244 JZG393217:JZH393244 KJC393217:KJD393244 KSY393217:KSZ393244 LCU393217:LCV393244 LMQ393217:LMR393244 LWM393217:LWN393244 MGI393217:MGJ393244 MQE393217:MQF393244 NAA393217:NAB393244 NJW393217:NJX393244 NTS393217:NTT393244 ODO393217:ODP393244 ONK393217:ONL393244 OXG393217:OXH393244 PHC393217:PHD393244 PQY393217:PQZ393244 QAU393217:QAV393244 QKQ393217:QKR393244 QUM393217:QUN393244 REI393217:REJ393244 ROE393217:ROF393244 RYA393217:RYB393244 SHW393217:SHX393244 SRS393217:SRT393244 TBO393217:TBP393244 TLK393217:TLL393244 TVG393217:TVH393244 UFC393217:UFD393244 UOY393217:UOZ393244 UYU393217:UYV393244 VIQ393217:VIR393244 VSM393217:VSN393244 WCI393217:WCJ393244 WME393217:WMF393244 WWA393217:WWB393244 JO458753:JP458780 TK458753:TL458780 ADG458753:ADH458780 ANC458753:AND458780 AWY458753:AWZ458780 BGU458753:BGV458780 BQQ458753:BQR458780 CAM458753:CAN458780 CKI458753:CKJ458780 CUE458753:CUF458780 DEA458753:DEB458780 DNW458753:DNX458780 DXS458753:DXT458780 EHO458753:EHP458780 ERK458753:ERL458780 FBG458753:FBH458780 FLC458753:FLD458780 FUY458753:FUZ458780 GEU458753:GEV458780 GOQ458753:GOR458780 GYM458753:GYN458780 HII458753:HIJ458780 HSE458753:HSF458780 ICA458753:ICB458780 ILW458753:ILX458780 IVS458753:IVT458780 JFO458753:JFP458780 JPK458753:JPL458780 JZG458753:JZH458780 KJC458753:KJD458780 KSY458753:KSZ458780 LCU458753:LCV458780 LMQ458753:LMR458780 LWM458753:LWN458780 MGI458753:MGJ458780 MQE458753:MQF458780 NAA458753:NAB458780 NJW458753:NJX458780 NTS458753:NTT458780 ODO458753:ODP458780 ONK458753:ONL458780 OXG458753:OXH458780 PHC458753:PHD458780 PQY458753:PQZ458780 QAU458753:QAV458780 QKQ458753:QKR458780 QUM458753:QUN458780 REI458753:REJ458780 ROE458753:ROF458780 RYA458753:RYB458780 SHW458753:SHX458780 SRS458753:SRT458780 TBO458753:TBP458780 TLK458753:TLL458780 TVG458753:TVH458780 UFC458753:UFD458780 UOY458753:UOZ458780 UYU458753:UYV458780 VIQ458753:VIR458780 VSM458753:VSN458780 WCI458753:WCJ458780 WME458753:WMF458780 WWA458753:WWB458780 JO524289:JP524316 TK524289:TL524316 ADG524289:ADH524316 ANC524289:AND524316 AWY524289:AWZ524316 BGU524289:BGV524316 BQQ524289:BQR524316 CAM524289:CAN524316 CKI524289:CKJ524316 CUE524289:CUF524316 DEA524289:DEB524316 DNW524289:DNX524316 DXS524289:DXT524316 EHO524289:EHP524316 ERK524289:ERL524316 FBG524289:FBH524316 FLC524289:FLD524316 FUY524289:FUZ524316 GEU524289:GEV524316 GOQ524289:GOR524316 GYM524289:GYN524316 HII524289:HIJ524316 HSE524289:HSF524316 ICA524289:ICB524316 ILW524289:ILX524316 IVS524289:IVT524316 JFO524289:JFP524316 JPK524289:JPL524316 JZG524289:JZH524316 KJC524289:KJD524316 KSY524289:KSZ524316 LCU524289:LCV524316 LMQ524289:LMR524316 LWM524289:LWN524316 MGI524289:MGJ524316 MQE524289:MQF524316 NAA524289:NAB524316 NJW524289:NJX524316 NTS524289:NTT524316 ODO524289:ODP524316 ONK524289:ONL524316 OXG524289:OXH524316 PHC524289:PHD524316 PQY524289:PQZ524316 QAU524289:QAV524316 QKQ524289:QKR524316 QUM524289:QUN524316 REI524289:REJ524316 ROE524289:ROF524316 RYA524289:RYB524316 SHW524289:SHX524316 SRS524289:SRT524316 TBO524289:TBP524316 TLK524289:TLL524316 TVG524289:TVH524316 UFC524289:UFD524316 UOY524289:UOZ524316 UYU524289:UYV524316 VIQ524289:VIR524316 VSM524289:VSN524316 WCI524289:WCJ524316 WME524289:WMF524316 WWA524289:WWB524316 JO589825:JP589852 TK589825:TL589852 ADG589825:ADH589852 ANC589825:AND589852 AWY589825:AWZ589852 BGU589825:BGV589852 BQQ589825:BQR589852 CAM589825:CAN589852 CKI589825:CKJ589852 CUE589825:CUF589852 DEA589825:DEB589852 DNW589825:DNX589852 DXS589825:DXT589852 EHO589825:EHP589852 ERK589825:ERL589852 FBG589825:FBH589852 FLC589825:FLD589852 FUY589825:FUZ589852 GEU589825:GEV589852 GOQ589825:GOR589852 GYM589825:GYN589852 HII589825:HIJ589852 HSE589825:HSF589852 ICA589825:ICB589852 ILW589825:ILX589852 IVS589825:IVT589852 JFO589825:JFP589852 JPK589825:JPL589852 JZG589825:JZH589852 KJC589825:KJD589852 KSY589825:KSZ589852 LCU589825:LCV589852 LMQ589825:LMR589852 LWM589825:LWN589852 MGI589825:MGJ589852 MQE589825:MQF589852 NAA589825:NAB589852 NJW589825:NJX589852 NTS589825:NTT589852 ODO589825:ODP589852 ONK589825:ONL589852 OXG589825:OXH589852 PHC589825:PHD589852 PQY589825:PQZ589852 QAU589825:QAV589852 QKQ589825:QKR589852 QUM589825:QUN589852 REI589825:REJ589852 ROE589825:ROF589852 RYA589825:RYB589852 SHW589825:SHX589852 SRS589825:SRT589852 TBO589825:TBP589852 TLK589825:TLL589852 TVG589825:TVH589852 UFC589825:UFD589852 UOY589825:UOZ589852 UYU589825:UYV589852 VIQ589825:VIR589852 VSM589825:VSN589852 WCI589825:WCJ589852 WME589825:WMF589852 WWA589825:WWB589852 JO655361:JP655388 TK655361:TL655388 ADG655361:ADH655388 ANC655361:AND655388 AWY655361:AWZ655388 BGU655361:BGV655388 BQQ655361:BQR655388 CAM655361:CAN655388 CKI655361:CKJ655388 CUE655361:CUF655388 DEA655361:DEB655388 DNW655361:DNX655388 DXS655361:DXT655388 EHO655361:EHP655388 ERK655361:ERL655388 FBG655361:FBH655388 FLC655361:FLD655388 FUY655361:FUZ655388 GEU655361:GEV655388 GOQ655361:GOR655388 GYM655361:GYN655388 HII655361:HIJ655388 HSE655361:HSF655388 ICA655361:ICB655388 ILW655361:ILX655388 IVS655361:IVT655388 JFO655361:JFP655388 JPK655361:JPL655388 JZG655361:JZH655388 KJC655361:KJD655388 KSY655361:KSZ655388 LCU655361:LCV655388 LMQ655361:LMR655388 LWM655361:LWN655388 MGI655361:MGJ655388 MQE655361:MQF655388 NAA655361:NAB655388 NJW655361:NJX655388 NTS655361:NTT655388 ODO655361:ODP655388 ONK655361:ONL655388 OXG655361:OXH655388 PHC655361:PHD655388 PQY655361:PQZ655388 QAU655361:QAV655388 QKQ655361:QKR655388 QUM655361:QUN655388 REI655361:REJ655388 ROE655361:ROF655388 RYA655361:RYB655388 SHW655361:SHX655388 SRS655361:SRT655388 TBO655361:TBP655388 TLK655361:TLL655388 TVG655361:TVH655388 UFC655361:UFD655388 UOY655361:UOZ655388 UYU655361:UYV655388 VIQ655361:VIR655388 VSM655361:VSN655388 WCI655361:WCJ655388 WME655361:WMF655388 WWA655361:WWB655388 JO720897:JP720924 TK720897:TL720924 ADG720897:ADH720924 ANC720897:AND720924 AWY720897:AWZ720924 BGU720897:BGV720924 BQQ720897:BQR720924 CAM720897:CAN720924 CKI720897:CKJ720924 CUE720897:CUF720924 DEA720897:DEB720924 DNW720897:DNX720924 DXS720897:DXT720924 EHO720897:EHP720924 ERK720897:ERL720924 FBG720897:FBH720924 FLC720897:FLD720924 FUY720897:FUZ720924 GEU720897:GEV720924 GOQ720897:GOR720924 GYM720897:GYN720924 HII720897:HIJ720924 HSE720897:HSF720924 ICA720897:ICB720924 ILW720897:ILX720924 IVS720897:IVT720924 JFO720897:JFP720924 JPK720897:JPL720924 JZG720897:JZH720924 KJC720897:KJD720924 KSY720897:KSZ720924 LCU720897:LCV720924 LMQ720897:LMR720924 LWM720897:LWN720924 MGI720897:MGJ720924 MQE720897:MQF720924 NAA720897:NAB720924 NJW720897:NJX720924 NTS720897:NTT720924 ODO720897:ODP720924 ONK720897:ONL720924 OXG720897:OXH720924 PHC720897:PHD720924 PQY720897:PQZ720924 QAU720897:QAV720924 QKQ720897:QKR720924 QUM720897:QUN720924 REI720897:REJ720924 ROE720897:ROF720924 RYA720897:RYB720924 SHW720897:SHX720924 SRS720897:SRT720924 TBO720897:TBP720924 TLK720897:TLL720924 TVG720897:TVH720924 UFC720897:UFD720924 UOY720897:UOZ720924 UYU720897:UYV720924 VIQ720897:VIR720924 VSM720897:VSN720924 WCI720897:WCJ720924 WME720897:WMF720924 WWA720897:WWB720924 JO786433:JP786460 TK786433:TL786460 ADG786433:ADH786460 ANC786433:AND786460 AWY786433:AWZ786460 BGU786433:BGV786460 BQQ786433:BQR786460 CAM786433:CAN786460 CKI786433:CKJ786460 CUE786433:CUF786460 DEA786433:DEB786460 DNW786433:DNX786460 DXS786433:DXT786460 EHO786433:EHP786460 ERK786433:ERL786460 FBG786433:FBH786460 FLC786433:FLD786460 FUY786433:FUZ786460 GEU786433:GEV786460 GOQ786433:GOR786460 GYM786433:GYN786460 HII786433:HIJ786460 HSE786433:HSF786460 ICA786433:ICB786460 ILW786433:ILX786460 IVS786433:IVT786460 JFO786433:JFP786460 JPK786433:JPL786460 JZG786433:JZH786460 KJC786433:KJD786460 KSY786433:KSZ786460 LCU786433:LCV786460 LMQ786433:LMR786460 LWM786433:LWN786460 MGI786433:MGJ786460 MQE786433:MQF786460 NAA786433:NAB786460 NJW786433:NJX786460 NTS786433:NTT786460 ODO786433:ODP786460 ONK786433:ONL786460 OXG786433:OXH786460 PHC786433:PHD786460 PQY786433:PQZ786460 QAU786433:QAV786460 QKQ786433:QKR786460 QUM786433:QUN786460 REI786433:REJ786460 ROE786433:ROF786460 RYA786433:RYB786460 SHW786433:SHX786460 SRS786433:SRT786460 TBO786433:TBP786460 TLK786433:TLL786460 TVG786433:TVH786460 UFC786433:UFD786460 UOY786433:UOZ786460 UYU786433:UYV786460 VIQ786433:VIR786460 VSM786433:VSN786460 WCI786433:WCJ786460 WME786433:WMF786460 WWA786433:WWB786460 JO851969:JP851996 TK851969:TL851996 ADG851969:ADH851996 ANC851969:AND851996 AWY851969:AWZ851996 BGU851969:BGV851996 BQQ851969:BQR851996 CAM851969:CAN851996 CKI851969:CKJ851996 CUE851969:CUF851996 DEA851969:DEB851996 DNW851969:DNX851996 DXS851969:DXT851996 EHO851969:EHP851996 ERK851969:ERL851996 FBG851969:FBH851996 FLC851969:FLD851996 FUY851969:FUZ851996 GEU851969:GEV851996 GOQ851969:GOR851996 GYM851969:GYN851996 HII851969:HIJ851996 HSE851969:HSF851996 ICA851969:ICB851996 ILW851969:ILX851996 IVS851969:IVT851996 JFO851969:JFP851996 JPK851969:JPL851996 JZG851969:JZH851996 KJC851969:KJD851996 KSY851969:KSZ851996 LCU851969:LCV851996 LMQ851969:LMR851996 LWM851969:LWN851996 MGI851969:MGJ851996 MQE851969:MQF851996 NAA851969:NAB851996 NJW851969:NJX851996 NTS851969:NTT851996 ODO851969:ODP851996 ONK851969:ONL851996 OXG851969:OXH851996 PHC851969:PHD851996 PQY851969:PQZ851996 QAU851969:QAV851996 QKQ851969:QKR851996 QUM851969:QUN851996 REI851969:REJ851996 ROE851969:ROF851996 RYA851969:RYB851996 SHW851969:SHX851996 SRS851969:SRT851996 TBO851969:TBP851996 TLK851969:TLL851996 TVG851969:TVH851996 UFC851969:UFD851996 UOY851969:UOZ851996 UYU851969:UYV851996 VIQ851969:VIR851996 VSM851969:VSN851996 WCI851969:WCJ851996 WME851969:WMF851996 WWA851969:WWB851996 JO917505:JP917532 TK917505:TL917532 ADG917505:ADH917532 ANC917505:AND917532 AWY917505:AWZ917532 BGU917505:BGV917532 BQQ917505:BQR917532 CAM917505:CAN917532 CKI917505:CKJ917532 CUE917505:CUF917532 DEA917505:DEB917532 DNW917505:DNX917532 DXS917505:DXT917532 EHO917505:EHP917532 ERK917505:ERL917532 FBG917505:FBH917532 FLC917505:FLD917532 FUY917505:FUZ917532 GEU917505:GEV917532 GOQ917505:GOR917532 GYM917505:GYN917532 HII917505:HIJ917532 HSE917505:HSF917532 ICA917505:ICB917532 ILW917505:ILX917532 IVS917505:IVT917532 JFO917505:JFP917532 JPK917505:JPL917532 JZG917505:JZH917532 KJC917505:KJD917532 KSY917505:KSZ917532 LCU917505:LCV917532 LMQ917505:LMR917532 LWM917505:LWN917532 MGI917505:MGJ917532 MQE917505:MQF917532 NAA917505:NAB917532 NJW917505:NJX917532 NTS917505:NTT917532 ODO917505:ODP917532 ONK917505:ONL917532 OXG917505:OXH917532 PHC917505:PHD917532 PQY917505:PQZ917532 QAU917505:QAV917532 QKQ917505:QKR917532 QUM917505:QUN917532 REI917505:REJ917532 ROE917505:ROF917532 RYA917505:RYB917532 SHW917505:SHX917532 SRS917505:SRT917532 TBO917505:TBP917532 TLK917505:TLL917532 TVG917505:TVH917532 UFC917505:UFD917532 UOY917505:UOZ917532 UYU917505:UYV917532 VIQ917505:VIR917532 VSM917505:VSN917532 WCI917505:WCJ917532 WME917505:WMF917532 WWA917505:WWB917532 JO983041:JP983068 TK983041:TL983068 ADG983041:ADH983068 ANC983041:AND983068 AWY983041:AWZ983068 BGU983041:BGV983068 BQQ983041:BQR983068 CAM983041:CAN983068 CKI983041:CKJ983068 CUE983041:CUF983068 DEA983041:DEB983068 DNW983041:DNX983068 DXS983041:DXT983068 EHO983041:EHP983068 ERK983041:ERL983068 FBG983041:FBH983068 FLC983041:FLD983068 FUY983041:FUZ983068 GEU983041:GEV983068 GOQ983041:GOR983068 GYM983041:GYN983068 HII983041:HIJ983068 HSE983041:HSF983068 ICA983041:ICB983068 ILW983041:ILX983068 IVS983041:IVT983068 JFO983041:JFP983068 JPK983041:JPL983068 JZG983041:JZH983068 KJC983041:KJD983068 KSY983041:KSZ983068 LCU983041:LCV983068 LMQ983041:LMR983068 LWM983041:LWN983068 MGI983041:MGJ983068 MQE983041:MQF983068 NAA983041:NAB983068 NJW983041:NJX983068 NTS983041:NTT983068 ODO983041:ODP983068 ONK983041:ONL983068 OXG983041:OXH983068 PHC983041:PHD983068 PQY983041:PQZ983068 QAU983041:QAV983068 QKQ983041:QKR983068 QUM983041:QUN983068 REI983041:REJ983068 ROE983041:ROF983068 RYA983041:RYB983068 SHW983041:SHX983068 SRS983041:SRT983068 TBO983041:TBP983068 TLK983041:TLL983068 TVG983041:TVH983068 UFC983041:UFD983068 UOY983041:UOZ983068 UYU983041:UYV983068 VIQ983041:VIR983068 VSM983041:VSN983068 WCI983041:WCJ983068 WME983041:WMF983068 WWA983041:WWB983068 WWA11:WWB28 JO11:JP28 TK11:TL28 ADG11:ADH28 ANC11:AND28 AWY11:AWZ28 BGU11:BGV28 BQQ11:BQR28 CAM11:CAN28 CKI11:CKJ28 CUE11:CUF28 DEA11:DEB28 DNW11:DNX28 DXS11:DXT28 EHO11:EHP28 ERK11:ERL28 FBG11:FBH28 FLC11:FLD28 FUY11:FUZ28 GEU11:GEV28 GOQ11:GOR28 GYM11:GYN28 HII11:HIJ28 HSE11:HSF28 ICA11:ICB28 ILW11:ILX28 IVS11:IVT28 JFO11:JFP28 JPK11:JPL28 JZG11:JZH28 KJC11:KJD28 KSY11:KSZ28 LCU11:LCV28 LMQ11:LMR28 LWM11:LWN28 MGI11:MGJ28 MQE11:MQF28 NAA11:NAB28 NJW11:NJX28 NTS11:NTT28 ODO11:ODP28 ONK11:ONL28 OXG11:OXH28 PHC11:PHD28 PQY11:PQZ28 QAU11:QAV28 QKQ11:QKR28 QUM11:QUN28 REI11:REJ28 ROE11:ROF28 RYA11:RYB28 SHW11:SHX28 SRS11:SRT28 TBO11:TBP28 TLK11:TLL28 TVG11:TVH28 UFC11:UFD28 UOY11:UOZ28 UYU11:UYV28 VIQ11:VIR28 VSM11:VSN28 WCI11:WCJ28 WME11:WMF28" xr:uid="{00000000-0002-0000-0000-000005000000}">
      <formula1>"複雑,一般的,単純"</formula1>
    </dataValidation>
    <dataValidation type="list" allowBlank="1" showInputMessage="1" showErrorMessage="1" sqref="JQ65537:JQ65564 TM65537:TM65564 ADI65537:ADI65564 ANE65537:ANE65564 AXA65537:AXA65564 BGW65537:BGW65564 BQS65537:BQS65564 CAO65537:CAO65564 CKK65537:CKK65564 CUG65537:CUG65564 DEC65537:DEC65564 DNY65537:DNY65564 DXU65537:DXU65564 EHQ65537:EHQ65564 ERM65537:ERM65564 FBI65537:FBI65564 FLE65537:FLE65564 FVA65537:FVA65564 GEW65537:GEW65564 GOS65537:GOS65564 GYO65537:GYO65564 HIK65537:HIK65564 HSG65537:HSG65564 ICC65537:ICC65564 ILY65537:ILY65564 IVU65537:IVU65564 JFQ65537:JFQ65564 JPM65537:JPM65564 JZI65537:JZI65564 KJE65537:KJE65564 KTA65537:KTA65564 LCW65537:LCW65564 LMS65537:LMS65564 LWO65537:LWO65564 MGK65537:MGK65564 MQG65537:MQG65564 NAC65537:NAC65564 NJY65537:NJY65564 NTU65537:NTU65564 ODQ65537:ODQ65564 ONM65537:ONM65564 OXI65537:OXI65564 PHE65537:PHE65564 PRA65537:PRA65564 QAW65537:QAW65564 QKS65537:QKS65564 QUO65537:QUO65564 REK65537:REK65564 ROG65537:ROG65564 RYC65537:RYC65564 SHY65537:SHY65564 SRU65537:SRU65564 TBQ65537:TBQ65564 TLM65537:TLM65564 TVI65537:TVI65564 UFE65537:UFE65564 UPA65537:UPA65564 UYW65537:UYW65564 VIS65537:VIS65564 VSO65537:VSO65564 WCK65537:WCK65564 WMG65537:WMG65564 WWC65537:WWC65564 JQ131073:JQ131100 TM131073:TM131100 ADI131073:ADI131100 ANE131073:ANE131100 AXA131073:AXA131100 BGW131073:BGW131100 BQS131073:BQS131100 CAO131073:CAO131100 CKK131073:CKK131100 CUG131073:CUG131100 DEC131073:DEC131100 DNY131073:DNY131100 DXU131073:DXU131100 EHQ131073:EHQ131100 ERM131073:ERM131100 FBI131073:FBI131100 FLE131073:FLE131100 FVA131073:FVA131100 GEW131073:GEW131100 GOS131073:GOS131100 GYO131073:GYO131100 HIK131073:HIK131100 HSG131073:HSG131100 ICC131073:ICC131100 ILY131073:ILY131100 IVU131073:IVU131100 JFQ131073:JFQ131100 JPM131073:JPM131100 JZI131073:JZI131100 KJE131073:KJE131100 KTA131073:KTA131100 LCW131073:LCW131100 LMS131073:LMS131100 LWO131073:LWO131100 MGK131073:MGK131100 MQG131073:MQG131100 NAC131073:NAC131100 NJY131073:NJY131100 NTU131073:NTU131100 ODQ131073:ODQ131100 ONM131073:ONM131100 OXI131073:OXI131100 PHE131073:PHE131100 PRA131073:PRA131100 QAW131073:QAW131100 QKS131073:QKS131100 QUO131073:QUO131100 REK131073:REK131100 ROG131073:ROG131100 RYC131073:RYC131100 SHY131073:SHY131100 SRU131073:SRU131100 TBQ131073:TBQ131100 TLM131073:TLM131100 TVI131073:TVI131100 UFE131073:UFE131100 UPA131073:UPA131100 UYW131073:UYW131100 VIS131073:VIS131100 VSO131073:VSO131100 WCK131073:WCK131100 WMG131073:WMG131100 WWC131073:WWC131100 JQ196609:JQ196636 TM196609:TM196636 ADI196609:ADI196636 ANE196609:ANE196636 AXA196609:AXA196636 BGW196609:BGW196636 BQS196609:BQS196636 CAO196609:CAO196636 CKK196609:CKK196636 CUG196609:CUG196636 DEC196609:DEC196636 DNY196609:DNY196636 DXU196609:DXU196636 EHQ196609:EHQ196636 ERM196609:ERM196636 FBI196609:FBI196636 FLE196609:FLE196636 FVA196609:FVA196636 GEW196609:GEW196636 GOS196609:GOS196636 GYO196609:GYO196636 HIK196609:HIK196636 HSG196609:HSG196636 ICC196609:ICC196636 ILY196609:ILY196636 IVU196609:IVU196636 JFQ196609:JFQ196636 JPM196609:JPM196636 JZI196609:JZI196636 KJE196609:KJE196636 KTA196609:KTA196636 LCW196609:LCW196636 LMS196609:LMS196636 LWO196609:LWO196636 MGK196609:MGK196636 MQG196609:MQG196636 NAC196609:NAC196636 NJY196609:NJY196636 NTU196609:NTU196636 ODQ196609:ODQ196636 ONM196609:ONM196636 OXI196609:OXI196636 PHE196609:PHE196636 PRA196609:PRA196636 QAW196609:QAW196636 QKS196609:QKS196636 QUO196609:QUO196636 REK196609:REK196636 ROG196609:ROG196636 RYC196609:RYC196636 SHY196609:SHY196636 SRU196609:SRU196636 TBQ196609:TBQ196636 TLM196609:TLM196636 TVI196609:TVI196636 UFE196609:UFE196636 UPA196609:UPA196636 UYW196609:UYW196636 VIS196609:VIS196636 VSO196609:VSO196636 WCK196609:WCK196636 WMG196609:WMG196636 WWC196609:WWC196636 JQ262145:JQ262172 TM262145:TM262172 ADI262145:ADI262172 ANE262145:ANE262172 AXA262145:AXA262172 BGW262145:BGW262172 BQS262145:BQS262172 CAO262145:CAO262172 CKK262145:CKK262172 CUG262145:CUG262172 DEC262145:DEC262172 DNY262145:DNY262172 DXU262145:DXU262172 EHQ262145:EHQ262172 ERM262145:ERM262172 FBI262145:FBI262172 FLE262145:FLE262172 FVA262145:FVA262172 GEW262145:GEW262172 GOS262145:GOS262172 GYO262145:GYO262172 HIK262145:HIK262172 HSG262145:HSG262172 ICC262145:ICC262172 ILY262145:ILY262172 IVU262145:IVU262172 JFQ262145:JFQ262172 JPM262145:JPM262172 JZI262145:JZI262172 KJE262145:KJE262172 KTA262145:KTA262172 LCW262145:LCW262172 LMS262145:LMS262172 LWO262145:LWO262172 MGK262145:MGK262172 MQG262145:MQG262172 NAC262145:NAC262172 NJY262145:NJY262172 NTU262145:NTU262172 ODQ262145:ODQ262172 ONM262145:ONM262172 OXI262145:OXI262172 PHE262145:PHE262172 PRA262145:PRA262172 QAW262145:QAW262172 QKS262145:QKS262172 QUO262145:QUO262172 REK262145:REK262172 ROG262145:ROG262172 RYC262145:RYC262172 SHY262145:SHY262172 SRU262145:SRU262172 TBQ262145:TBQ262172 TLM262145:TLM262172 TVI262145:TVI262172 UFE262145:UFE262172 UPA262145:UPA262172 UYW262145:UYW262172 VIS262145:VIS262172 VSO262145:VSO262172 WCK262145:WCK262172 WMG262145:WMG262172 WWC262145:WWC262172 JQ327681:JQ327708 TM327681:TM327708 ADI327681:ADI327708 ANE327681:ANE327708 AXA327681:AXA327708 BGW327681:BGW327708 BQS327681:BQS327708 CAO327681:CAO327708 CKK327681:CKK327708 CUG327681:CUG327708 DEC327681:DEC327708 DNY327681:DNY327708 DXU327681:DXU327708 EHQ327681:EHQ327708 ERM327681:ERM327708 FBI327681:FBI327708 FLE327681:FLE327708 FVA327681:FVA327708 GEW327681:GEW327708 GOS327681:GOS327708 GYO327681:GYO327708 HIK327681:HIK327708 HSG327681:HSG327708 ICC327681:ICC327708 ILY327681:ILY327708 IVU327681:IVU327708 JFQ327681:JFQ327708 JPM327681:JPM327708 JZI327681:JZI327708 KJE327681:KJE327708 KTA327681:KTA327708 LCW327681:LCW327708 LMS327681:LMS327708 LWO327681:LWO327708 MGK327681:MGK327708 MQG327681:MQG327708 NAC327681:NAC327708 NJY327681:NJY327708 NTU327681:NTU327708 ODQ327681:ODQ327708 ONM327681:ONM327708 OXI327681:OXI327708 PHE327681:PHE327708 PRA327681:PRA327708 QAW327681:QAW327708 QKS327681:QKS327708 QUO327681:QUO327708 REK327681:REK327708 ROG327681:ROG327708 RYC327681:RYC327708 SHY327681:SHY327708 SRU327681:SRU327708 TBQ327681:TBQ327708 TLM327681:TLM327708 TVI327681:TVI327708 UFE327681:UFE327708 UPA327681:UPA327708 UYW327681:UYW327708 VIS327681:VIS327708 VSO327681:VSO327708 WCK327681:WCK327708 WMG327681:WMG327708 WWC327681:WWC327708 JQ393217:JQ393244 TM393217:TM393244 ADI393217:ADI393244 ANE393217:ANE393244 AXA393217:AXA393244 BGW393217:BGW393244 BQS393217:BQS393244 CAO393217:CAO393244 CKK393217:CKK393244 CUG393217:CUG393244 DEC393217:DEC393244 DNY393217:DNY393244 DXU393217:DXU393244 EHQ393217:EHQ393244 ERM393217:ERM393244 FBI393217:FBI393244 FLE393217:FLE393244 FVA393217:FVA393244 GEW393217:GEW393244 GOS393217:GOS393244 GYO393217:GYO393244 HIK393217:HIK393244 HSG393217:HSG393244 ICC393217:ICC393244 ILY393217:ILY393244 IVU393217:IVU393244 JFQ393217:JFQ393244 JPM393217:JPM393244 JZI393217:JZI393244 KJE393217:KJE393244 KTA393217:KTA393244 LCW393217:LCW393244 LMS393217:LMS393244 LWO393217:LWO393244 MGK393217:MGK393244 MQG393217:MQG393244 NAC393217:NAC393244 NJY393217:NJY393244 NTU393217:NTU393244 ODQ393217:ODQ393244 ONM393217:ONM393244 OXI393217:OXI393244 PHE393217:PHE393244 PRA393217:PRA393244 QAW393217:QAW393244 QKS393217:QKS393244 QUO393217:QUO393244 REK393217:REK393244 ROG393217:ROG393244 RYC393217:RYC393244 SHY393217:SHY393244 SRU393217:SRU393244 TBQ393217:TBQ393244 TLM393217:TLM393244 TVI393217:TVI393244 UFE393217:UFE393244 UPA393217:UPA393244 UYW393217:UYW393244 VIS393217:VIS393244 VSO393217:VSO393244 WCK393217:WCK393244 WMG393217:WMG393244 WWC393217:WWC393244 JQ458753:JQ458780 TM458753:TM458780 ADI458753:ADI458780 ANE458753:ANE458780 AXA458753:AXA458780 BGW458753:BGW458780 BQS458753:BQS458780 CAO458753:CAO458780 CKK458753:CKK458780 CUG458753:CUG458780 DEC458753:DEC458780 DNY458753:DNY458780 DXU458753:DXU458780 EHQ458753:EHQ458780 ERM458753:ERM458780 FBI458753:FBI458780 FLE458753:FLE458780 FVA458753:FVA458780 GEW458753:GEW458780 GOS458753:GOS458780 GYO458753:GYO458780 HIK458753:HIK458780 HSG458753:HSG458780 ICC458753:ICC458780 ILY458753:ILY458780 IVU458753:IVU458780 JFQ458753:JFQ458780 JPM458753:JPM458780 JZI458753:JZI458780 KJE458753:KJE458780 KTA458753:KTA458780 LCW458753:LCW458780 LMS458753:LMS458780 LWO458753:LWO458780 MGK458753:MGK458780 MQG458753:MQG458780 NAC458753:NAC458780 NJY458753:NJY458780 NTU458753:NTU458780 ODQ458753:ODQ458780 ONM458753:ONM458780 OXI458753:OXI458780 PHE458753:PHE458780 PRA458753:PRA458780 QAW458753:QAW458780 QKS458753:QKS458780 QUO458753:QUO458780 REK458753:REK458780 ROG458753:ROG458780 RYC458753:RYC458780 SHY458753:SHY458780 SRU458753:SRU458780 TBQ458753:TBQ458780 TLM458753:TLM458780 TVI458753:TVI458780 UFE458753:UFE458780 UPA458753:UPA458780 UYW458753:UYW458780 VIS458753:VIS458780 VSO458753:VSO458780 WCK458753:WCK458780 WMG458753:WMG458780 WWC458753:WWC458780 JQ524289:JQ524316 TM524289:TM524316 ADI524289:ADI524316 ANE524289:ANE524316 AXA524289:AXA524316 BGW524289:BGW524316 BQS524289:BQS524316 CAO524289:CAO524316 CKK524289:CKK524316 CUG524289:CUG524316 DEC524289:DEC524316 DNY524289:DNY524316 DXU524289:DXU524316 EHQ524289:EHQ524316 ERM524289:ERM524316 FBI524289:FBI524316 FLE524289:FLE524316 FVA524289:FVA524316 GEW524289:GEW524316 GOS524289:GOS524316 GYO524289:GYO524316 HIK524289:HIK524316 HSG524289:HSG524316 ICC524289:ICC524316 ILY524289:ILY524316 IVU524289:IVU524316 JFQ524289:JFQ524316 JPM524289:JPM524316 JZI524289:JZI524316 KJE524289:KJE524316 KTA524289:KTA524316 LCW524289:LCW524316 LMS524289:LMS524316 LWO524289:LWO524316 MGK524289:MGK524316 MQG524289:MQG524316 NAC524289:NAC524316 NJY524289:NJY524316 NTU524289:NTU524316 ODQ524289:ODQ524316 ONM524289:ONM524316 OXI524289:OXI524316 PHE524289:PHE524316 PRA524289:PRA524316 QAW524289:QAW524316 QKS524289:QKS524316 QUO524289:QUO524316 REK524289:REK524316 ROG524289:ROG524316 RYC524289:RYC524316 SHY524289:SHY524316 SRU524289:SRU524316 TBQ524289:TBQ524316 TLM524289:TLM524316 TVI524289:TVI524316 UFE524289:UFE524316 UPA524289:UPA524316 UYW524289:UYW524316 VIS524289:VIS524316 VSO524289:VSO524316 WCK524289:WCK524316 WMG524289:WMG524316 WWC524289:WWC524316 JQ589825:JQ589852 TM589825:TM589852 ADI589825:ADI589852 ANE589825:ANE589852 AXA589825:AXA589852 BGW589825:BGW589852 BQS589825:BQS589852 CAO589825:CAO589852 CKK589825:CKK589852 CUG589825:CUG589852 DEC589825:DEC589852 DNY589825:DNY589852 DXU589825:DXU589852 EHQ589825:EHQ589852 ERM589825:ERM589852 FBI589825:FBI589852 FLE589825:FLE589852 FVA589825:FVA589852 GEW589825:GEW589852 GOS589825:GOS589852 GYO589825:GYO589852 HIK589825:HIK589852 HSG589825:HSG589852 ICC589825:ICC589852 ILY589825:ILY589852 IVU589825:IVU589852 JFQ589825:JFQ589852 JPM589825:JPM589852 JZI589825:JZI589852 KJE589825:KJE589852 KTA589825:KTA589852 LCW589825:LCW589852 LMS589825:LMS589852 LWO589825:LWO589852 MGK589825:MGK589852 MQG589825:MQG589852 NAC589825:NAC589852 NJY589825:NJY589852 NTU589825:NTU589852 ODQ589825:ODQ589852 ONM589825:ONM589852 OXI589825:OXI589852 PHE589825:PHE589852 PRA589825:PRA589852 QAW589825:QAW589852 QKS589825:QKS589852 QUO589825:QUO589852 REK589825:REK589852 ROG589825:ROG589852 RYC589825:RYC589852 SHY589825:SHY589852 SRU589825:SRU589852 TBQ589825:TBQ589852 TLM589825:TLM589852 TVI589825:TVI589852 UFE589825:UFE589852 UPA589825:UPA589852 UYW589825:UYW589852 VIS589825:VIS589852 VSO589825:VSO589852 WCK589825:WCK589852 WMG589825:WMG589852 WWC589825:WWC589852 JQ655361:JQ655388 TM655361:TM655388 ADI655361:ADI655388 ANE655361:ANE655388 AXA655361:AXA655388 BGW655361:BGW655388 BQS655361:BQS655388 CAO655361:CAO655388 CKK655361:CKK655388 CUG655361:CUG655388 DEC655361:DEC655388 DNY655361:DNY655388 DXU655361:DXU655388 EHQ655361:EHQ655388 ERM655361:ERM655388 FBI655361:FBI655388 FLE655361:FLE655388 FVA655361:FVA655388 GEW655361:GEW655388 GOS655361:GOS655388 GYO655361:GYO655388 HIK655361:HIK655388 HSG655361:HSG655388 ICC655361:ICC655388 ILY655361:ILY655388 IVU655361:IVU655388 JFQ655361:JFQ655388 JPM655361:JPM655388 JZI655361:JZI655388 KJE655361:KJE655388 KTA655361:KTA655388 LCW655361:LCW655388 LMS655361:LMS655388 LWO655361:LWO655388 MGK655361:MGK655388 MQG655361:MQG655388 NAC655361:NAC655388 NJY655361:NJY655388 NTU655361:NTU655388 ODQ655361:ODQ655388 ONM655361:ONM655388 OXI655361:OXI655388 PHE655361:PHE655388 PRA655361:PRA655388 QAW655361:QAW655388 QKS655361:QKS655388 QUO655361:QUO655388 REK655361:REK655388 ROG655361:ROG655388 RYC655361:RYC655388 SHY655361:SHY655388 SRU655361:SRU655388 TBQ655361:TBQ655388 TLM655361:TLM655388 TVI655361:TVI655388 UFE655361:UFE655388 UPA655361:UPA655388 UYW655361:UYW655388 VIS655361:VIS655388 VSO655361:VSO655388 WCK655361:WCK655388 WMG655361:WMG655388 WWC655361:WWC655388 JQ720897:JQ720924 TM720897:TM720924 ADI720897:ADI720924 ANE720897:ANE720924 AXA720897:AXA720924 BGW720897:BGW720924 BQS720897:BQS720924 CAO720897:CAO720924 CKK720897:CKK720924 CUG720897:CUG720924 DEC720897:DEC720924 DNY720897:DNY720924 DXU720897:DXU720924 EHQ720897:EHQ720924 ERM720897:ERM720924 FBI720897:FBI720924 FLE720897:FLE720924 FVA720897:FVA720924 GEW720897:GEW720924 GOS720897:GOS720924 GYO720897:GYO720924 HIK720897:HIK720924 HSG720897:HSG720924 ICC720897:ICC720924 ILY720897:ILY720924 IVU720897:IVU720924 JFQ720897:JFQ720924 JPM720897:JPM720924 JZI720897:JZI720924 KJE720897:KJE720924 KTA720897:KTA720924 LCW720897:LCW720924 LMS720897:LMS720924 LWO720897:LWO720924 MGK720897:MGK720924 MQG720897:MQG720924 NAC720897:NAC720924 NJY720897:NJY720924 NTU720897:NTU720924 ODQ720897:ODQ720924 ONM720897:ONM720924 OXI720897:OXI720924 PHE720897:PHE720924 PRA720897:PRA720924 QAW720897:QAW720924 QKS720897:QKS720924 QUO720897:QUO720924 REK720897:REK720924 ROG720897:ROG720924 RYC720897:RYC720924 SHY720897:SHY720924 SRU720897:SRU720924 TBQ720897:TBQ720924 TLM720897:TLM720924 TVI720897:TVI720924 UFE720897:UFE720924 UPA720897:UPA720924 UYW720897:UYW720924 VIS720897:VIS720924 VSO720897:VSO720924 WCK720897:WCK720924 WMG720897:WMG720924 WWC720897:WWC720924 JQ786433:JQ786460 TM786433:TM786460 ADI786433:ADI786460 ANE786433:ANE786460 AXA786433:AXA786460 BGW786433:BGW786460 BQS786433:BQS786460 CAO786433:CAO786460 CKK786433:CKK786460 CUG786433:CUG786460 DEC786433:DEC786460 DNY786433:DNY786460 DXU786433:DXU786460 EHQ786433:EHQ786460 ERM786433:ERM786460 FBI786433:FBI786460 FLE786433:FLE786460 FVA786433:FVA786460 GEW786433:GEW786460 GOS786433:GOS786460 GYO786433:GYO786460 HIK786433:HIK786460 HSG786433:HSG786460 ICC786433:ICC786460 ILY786433:ILY786460 IVU786433:IVU786460 JFQ786433:JFQ786460 JPM786433:JPM786460 JZI786433:JZI786460 KJE786433:KJE786460 KTA786433:KTA786460 LCW786433:LCW786460 LMS786433:LMS786460 LWO786433:LWO786460 MGK786433:MGK786460 MQG786433:MQG786460 NAC786433:NAC786460 NJY786433:NJY786460 NTU786433:NTU786460 ODQ786433:ODQ786460 ONM786433:ONM786460 OXI786433:OXI786460 PHE786433:PHE786460 PRA786433:PRA786460 QAW786433:QAW786460 QKS786433:QKS786460 QUO786433:QUO786460 REK786433:REK786460 ROG786433:ROG786460 RYC786433:RYC786460 SHY786433:SHY786460 SRU786433:SRU786460 TBQ786433:TBQ786460 TLM786433:TLM786460 TVI786433:TVI786460 UFE786433:UFE786460 UPA786433:UPA786460 UYW786433:UYW786460 VIS786433:VIS786460 VSO786433:VSO786460 WCK786433:WCK786460 WMG786433:WMG786460 WWC786433:WWC786460 JQ851969:JQ851996 TM851969:TM851996 ADI851969:ADI851996 ANE851969:ANE851996 AXA851969:AXA851996 BGW851969:BGW851996 BQS851969:BQS851996 CAO851969:CAO851996 CKK851969:CKK851996 CUG851969:CUG851996 DEC851969:DEC851996 DNY851969:DNY851996 DXU851969:DXU851996 EHQ851969:EHQ851996 ERM851969:ERM851996 FBI851969:FBI851996 FLE851969:FLE851996 FVA851969:FVA851996 GEW851969:GEW851996 GOS851969:GOS851996 GYO851969:GYO851996 HIK851969:HIK851996 HSG851969:HSG851996 ICC851969:ICC851996 ILY851969:ILY851996 IVU851969:IVU851996 JFQ851969:JFQ851996 JPM851969:JPM851996 JZI851969:JZI851996 KJE851969:KJE851996 KTA851969:KTA851996 LCW851969:LCW851996 LMS851969:LMS851996 LWO851969:LWO851996 MGK851969:MGK851996 MQG851969:MQG851996 NAC851969:NAC851996 NJY851969:NJY851996 NTU851969:NTU851996 ODQ851969:ODQ851996 ONM851969:ONM851996 OXI851969:OXI851996 PHE851969:PHE851996 PRA851969:PRA851996 QAW851969:QAW851996 QKS851969:QKS851996 QUO851969:QUO851996 REK851969:REK851996 ROG851969:ROG851996 RYC851969:RYC851996 SHY851969:SHY851996 SRU851969:SRU851996 TBQ851969:TBQ851996 TLM851969:TLM851996 TVI851969:TVI851996 UFE851969:UFE851996 UPA851969:UPA851996 UYW851969:UYW851996 VIS851969:VIS851996 VSO851969:VSO851996 WCK851969:WCK851996 WMG851969:WMG851996 WWC851969:WWC851996 JQ917505:JQ917532 TM917505:TM917532 ADI917505:ADI917532 ANE917505:ANE917532 AXA917505:AXA917532 BGW917505:BGW917532 BQS917505:BQS917532 CAO917505:CAO917532 CKK917505:CKK917532 CUG917505:CUG917532 DEC917505:DEC917532 DNY917505:DNY917532 DXU917505:DXU917532 EHQ917505:EHQ917532 ERM917505:ERM917532 FBI917505:FBI917532 FLE917505:FLE917532 FVA917505:FVA917532 GEW917505:GEW917532 GOS917505:GOS917532 GYO917505:GYO917532 HIK917505:HIK917532 HSG917505:HSG917532 ICC917505:ICC917532 ILY917505:ILY917532 IVU917505:IVU917532 JFQ917505:JFQ917532 JPM917505:JPM917532 JZI917505:JZI917532 KJE917505:KJE917532 KTA917505:KTA917532 LCW917505:LCW917532 LMS917505:LMS917532 LWO917505:LWO917532 MGK917505:MGK917532 MQG917505:MQG917532 NAC917505:NAC917532 NJY917505:NJY917532 NTU917505:NTU917532 ODQ917505:ODQ917532 ONM917505:ONM917532 OXI917505:OXI917532 PHE917505:PHE917532 PRA917505:PRA917532 QAW917505:QAW917532 QKS917505:QKS917532 QUO917505:QUO917532 REK917505:REK917532 ROG917505:ROG917532 RYC917505:RYC917532 SHY917505:SHY917532 SRU917505:SRU917532 TBQ917505:TBQ917532 TLM917505:TLM917532 TVI917505:TVI917532 UFE917505:UFE917532 UPA917505:UPA917532 UYW917505:UYW917532 VIS917505:VIS917532 VSO917505:VSO917532 WCK917505:WCK917532 WMG917505:WMG917532 WWC917505:WWC917532 JQ983041:JQ983068 TM983041:TM983068 ADI983041:ADI983068 ANE983041:ANE983068 AXA983041:AXA983068 BGW983041:BGW983068 BQS983041:BQS983068 CAO983041:CAO983068 CKK983041:CKK983068 CUG983041:CUG983068 DEC983041:DEC983068 DNY983041:DNY983068 DXU983041:DXU983068 EHQ983041:EHQ983068 ERM983041:ERM983068 FBI983041:FBI983068 FLE983041:FLE983068 FVA983041:FVA983068 GEW983041:GEW983068 GOS983041:GOS983068 GYO983041:GYO983068 HIK983041:HIK983068 HSG983041:HSG983068 ICC983041:ICC983068 ILY983041:ILY983068 IVU983041:IVU983068 JFQ983041:JFQ983068 JPM983041:JPM983068 JZI983041:JZI983068 KJE983041:KJE983068 KTA983041:KTA983068 LCW983041:LCW983068 LMS983041:LMS983068 LWO983041:LWO983068 MGK983041:MGK983068 MQG983041:MQG983068 NAC983041:NAC983068 NJY983041:NJY983068 NTU983041:NTU983068 ODQ983041:ODQ983068 ONM983041:ONM983068 OXI983041:OXI983068 PHE983041:PHE983068 PRA983041:PRA983068 QAW983041:QAW983068 QKS983041:QKS983068 QUO983041:QUO983068 REK983041:REK983068 ROG983041:ROG983068 RYC983041:RYC983068 SHY983041:SHY983068 SRU983041:SRU983068 TBQ983041:TBQ983068 TLM983041:TLM983068 TVI983041:TVI983068 UFE983041:UFE983068 UPA983041:UPA983068 UYW983041:UYW983068 VIS983041:VIS983068 VSO983041:VSO983068 WCK983041:WCK983068 WMG983041:WMG983068 WWC983041:WWC983068 WWC11:WWC28 JQ11:JQ28 TM11:TM28 ADI11:ADI28 ANE11:ANE28 AXA11:AXA28 BGW11:BGW28 BQS11:BQS28 CAO11:CAO28 CKK11:CKK28 CUG11:CUG28 DEC11:DEC28 DNY11:DNY28 DXU11:DXU28 EHQ11:EHQ28 ERM11:ERM28 FBI11:FBI28 FLE11:FLE28 FVA11:FVA28 GEW11:GEW28 GOS11:GOS28 GYO11:GYO28 HIK11:HIK28 HSG11:HSG28 ICC11:ICC28 ILY11:ILY28 IVU11:IVU28 JFQ11:JFQ28 JPM11:JPM28 JZI11:JZI28 KJE11:KJE28 KTA11:KTA28 LCW11:LCW28 LMS11:LMS28 LWO11:LWO28 MGK11:MGK28 MQG11:MQG28 NAC11:NAC28 NJY11:NJY28 NTU11:NTU28 ODQ11:ODQ28 ONM11:ONM28 OXI11:OXI28 PHE11:PHE28 PRA11:PRA28 QAW11:QAW28 QKS11:QKS28 QUO11:QUO28 REK11:REK28 ROG11:ROG28 RYC11:RYC28 SHY11:SHY28 SRU11:SRU28 TBQ11:TBQ28 TLM11:TLM28 TVI11:TVI28 UFE11:UFE28 UPA11:UPA28 UYW11:UYW28 VIS11:VIS28 VSO11:VSO28 WCK11:WCK28 WMG11:WMG28" xr:uid="{00000000-0002-0000-0000-000006000000}">
      <formula1>"定型,非定型"</formula1>
    </dataValidation>
    <dataValidation type="list" allowBlank="1" showInputMessage="1" showErrorMessage="1" sqref="JH65537:JH65564 TD65537:TD65564 ACZ65537:ACZ65564 AMV65537:AMV65564 AWR65537:AWR65564 BGN65537:BGN65564 BQJ65537:BQJ65564 CAF65537:CAF65564 CKB65537:CKB65564 CTX65537:CTX65564 DDT65537:DDT65564 DNP65537:DNP65564 DXL65537:DXL65564 EHH65537:EHH65564 ERD65537:ERD65564 FAZ65537:FAZ65564 FKV65537:FKV65564 FUR65537:FUR65564 GEN65537:GEN65564 GOJ65537:GOJ65564 GYF65537:GYF65564 HIB65537:HIB65564 HRX65537:HRX65564 IBT65537:IBT65564 ILP65537:ILP65564 IVL65537:IVL65564 JFH65537:JFH65564 JPD65537:JPD65564 JYZ65537:JYZ65564 KIV65537:KIV65564 KSR65537:KSR65564 LCN65537:LCN65564 LMJ65537:LMJ65564 LWF65537:LWF65564 MGB65537:MGB65564 MPX65537:MPX65564 MZT65537:MZT65564 NJP65537:NJP65564 NTL65537:NTL65564 ODH65537:ODH65564 OND65537:OND65564 OWZ65537:OWZ65564 PGV65537:PGV65564 PQR65537:PQR65564 QAN65537:QAN65564 QKJ65537:QKJ65564 QUF65537:QUF65564 REB65537:REB65564 RNX65537:RNX65564 RXT65537:RXT65564 SHP65537:SHP65564 SRL65537:SRL65564 TBH65537:TBH65564 TLD65537:TLD65564 TUZ65537:TUZ65564 UEV65537:UEV65564 UOR65537:UOR65564 UYN65537:UYN65564 VIJ65537:VIJ65564 VSF65537:VSF65564 WCB65537:WCB65564 WLX65537:WLX65564 WVT65537:WVT65564 JH131073:JH131100 TD131073:TD131100 ACZ131073:ACZ131100 AMV131073:AMV131100 AWR131073:AWR131100 BGN131073:BGN131100 BQJ131073:BQJ131100 CAF131073:CAF131100 CKB131073:CKB131100 CTX131073:CTX131100 DDT131073:DDT131100 DNP131073:DNP131100 DXL131073:DXL131100 EHH131073:EHH131100 ERD131073:ERD131100 FAZ131073:FAZ131100 FKV131073:FKV131100 FUR131073:FUR131100 GEN131073:GEN131100 GOJ131073:GOJ131100 GYF131073:GYF131100 HIB131073:HIB131100 HRX131073:HRX131100 IBT131073:IBT131100 ILP131073:ILP131100 IVL131073:IVL131100 JFH131073:JFH131100 JPD131073:JPD131100 JYZ131073:JYZ131100 KIV131073:KIV131100 KSR131073:KSR131100 LCN131073:LCN131100 LMJ131073:LMJ131100 LWF131073:LWF131100 MGB131073:MGB131100 MPX131073:MPX131100 MZT131073:MZT131100 NJP131073:NJP131100 NTL131073:NTL131100 ODH131073:ODH131100 OND131073:OND131100 OWZ131073:OWZ131100 PGV131073:PGV131100 PQR131073:PQR131100 QAN131073:QAN131100 QKJ131073:QKJ131100 QUF131073:QUF131100 REB131073:REB131100 RNX131073:RNX131100 RXT131073:RXT131100 SHP131073:SHP131100 SRL131073:SRL131100 TBH131073:TBH131100 TLD131073:TLD131100 TUZ131073:TUZ131100 UEV131073:UEV131100 UOR131073:UOR131100 UYN131073:UYN131100 VIJ131073:VIJ131100 VSF131073:VSF131100 WCB131073:WCB131100 WLX131073:WLX131100 WVT131073:WVT131100 JH196609:JH196636 TD196609:TD196636 ACZ196609:ACZ196636 AMV196609:AMV196636 AWR196609:AWR196636 BGN196609:BGN196636 BQJ196609:BQJ196636 CAF196609:CAF196636 CKB196609:CKB196636 CTX196609:CTX196636 DDT196609:DDT196636 DNP196609:DNP196636 DXL196609:DXL196636 EHH196609:EHH196636 ERD196609:ERD196636 FAZ196609:FAZ196636 FKV196609:FKV196636 FUR196609:FUR196636 GEN196609:GEN196636 GOJ196609:GOJ196636 GYF196609:GYF196636 HIB196609:HIB196636 HRX196609:HRX196636 IBT196609:IBT196636 ILP196609:ILP196636 IVL196609:IVL196636 JFH196609:JFH196636 JPD196609:JPD196636 JYZ196609:JYZ196636 KIV196609:KIV196636 KSR196609:KSR196636 LCN196609:LCN196636 LMJ196609:LMJ196636 LWF196609:LWF196636 MGB196609:MGB196636 MPX196609:MPX196636 MZT196609:MZT196636 NJP196609:NJP196636 NTL196609:NTL196636 ODH196609:ODH196636 OND196609:OND196636 OWZ196609:OWZ196636 PGV196609:PGV196636 PQR196609:PQR196636 QAN196609:QAN196636 QKJ196609:QKJ196636 QUF196609:QUF196636 REB196609:REB196636 RNX196609:RNX196636 RXT196609:RXT196636 SHP196609:SHP196636 SRL196609:SRL196636 TBH196609:TBH196636 TLD196609:TLD196636 TUZ196609:TUZ196636 UEV196609:UEV196636 UOR196609:UOR196636 UYN196609:UYN196636 VIJ196609:VIJ196636 VSF196609:VSF196636 WCB196609:WCB196636 WLX196609:WLX196636 WVT196609:WVT196636 JH262145:JH262172 TD262145:TD262172 ACZ262145:ACZ262172 AMV262145:AMV262172 AWR262145:AWR262172 BGN262145:BGN262172 BQJ262145:BQJ262172 CAF262145:CAF262172 CKB262145:CKB262172 CTX262145:CTX262172 DDT262145:DDT262172 DNP262145:DNP262172 DXL262145:DXL262172 EHH262145:EHH262172 ERD262145:ERD262172 FAZ262145:FAZ262172 FKV262145:FKV262172 FUR262145:FUR262172 GEN262145:GEN262172 GOJ262145:GOJ262172 GYF262145:GYF262172 HIB262145:HIB262172 HRX262145:HRX262172 IBT262145:IBT262172 ILP262145:ILP262172 IVL262145:IVL262172 JFH262145:JFH262172 JPD262145:JPD262172 JYZ262145:JYZ262172 KIV262145:KIV262172 KSR262145:KSR262172 LCN262145:LCN262172 LMJ262145:LMJ262172 LWF262145:LWF262172 MGB262145:MGB262172 MPX262145:MPX262172 MZT262145:MZT262172 NJP262145:NJP262172 NTL262145:NTL262172 ODH262145:ODH262172 OND262145:OND262172 OWZ262145:OWZ262172 PGV262145:PGV262172 PQR262145:PQR262172 QAN262145:QAN262172 QKJ262145:QKJ262172 QUF262145:QUF262172 REB262145:REB262172 RNX262145:RNX262172 RXT262145:RXT262172 SHP262145:SHP262172 SRL262145:SRL262172 TBH262145:TBH262172 TLD262145:TLD262172 TUZ262145:TUZ262172 UEV262145:UEV262172 UOR262145:UOR262172 UYN262145:UYN262172 VIJ262145:VIJ262172 VSF262145:VSF262172 WCB262145:WCB262172 WLX262145:WLX262172 WVT262145:WVT262172 JH327681:JH327708 TD327681:TD327708 ACZ327681:ACZ327708 AMV327681:AMV327708 AWR327681:AWR327708 BGN327681:BGN327708 BQJ327681:BQJ327708 CAF327681:CAF327708 CKB327681:CKB327708 CTX327681:CTX327708 DDT327681:DDT327708 DNP327681:DNP327708 DXL327681:DXL327708 EHH327681:EHH327708 ERD327681:ERD327708 FAZ327681:FAZ327708 FKV327681:FKV327708 FUR327681:FUR327708 GEN327681:GEN327708 GOJ327681:GOJ327708 GYF327681:GYF327708 HIB327681:HIB327708 HRX327681:HRX327708 IBT327681:IBT327708 ILP327681:ILP327708 IVL327681:IVL327708 JFH327681:JFH327708 JPD327681:JPD327708 JYZ327681:JYZ327708 KIV327681:KIV327708 KSR327681:KSR327708 LCN327681:LCN327708 LMJ327681:LMJ327708 LWF327681:LWF327708 MGB327681:MGB327708 MPX327681:MPX327708 MZT327681:MZT327708 NJP327681:NJP327708 NTL327681:NTL327708 ODH327681:ODH327708 OND327681:OND327708 OWZ327681:OWZ327708 PGV327681:PGV327708 PQR327681:PQR327708 QAN327681:QAN327708 QKJ327681:QKJ327708 QUF327681:QUF327708 REB327681:REB327708 RNX327681:RNX327708 RXT327681:RXT327708 SHP327681:SHP327708 SRL327681:SRL327708 TBH327681:TBH327708 TLD327681:TLD327708 TUZ327681:TUZ327708 UEV327681:UEV327708 UOR327681:UOR327708 UYN327681:UYN327708 VIJ327681:VIJ327708 VSF327681:VSF327708 WCB327681:WCB327708 WLX327681:WLX327708 WVT327681:WVT327708 JH393217:JH393244 TD393217:TD393244 ACZ393217:ACZ393244 AMV393217:AMV393244 AWR393217:AWR393244 BGN393217:BGN393244 BQJ393217:BQJ393244 CAF393217:CAF393244 CKB393217:CKB393244 CTX393217:CTX393244 DDT393217:DDT393244 DNP393217:DNP393244 DXL393217:DXL393244 EHH393217:EHH393244 ERD393217:ERD393244 FAZ393217:FAZ393244 FKV393217:FKV393244 FUR393217:FUR393244 GEN393217:GEN393244 GOJ393217:GOJ393244 GYF393217:GYF393244 HIB393217:HIB393244 HRX393217:HRX393244 IBT393217:IBT393244 ILP393217:ILP393244 IVL393217:IVL393244 JFH393217:JFH393244 JPD393217:JPD393244 JYZ393217:JYZ393244 KIV393217:KIV393244 KSR393217:KSR393244 LCN393217:LCN393244 LMJ393217:LMJ393244 LWF393217:LWF393244 MGB393217:MGB393244 MPX393217:MPX393244 MZT393217:MZT393244 NJP393217:NJP393244 NTL393217:NTL393244 ODH393217:ODH393244 OND393217:OND393244 OWZ393217:OWZ393244 PGV393217:PGV393244 PQR393217:PQR393244 QAN393217:QAN393244 QKJ393217:QKJ393244 QUF393217:QUF393244 REB393217:REB393244 RNX393217:RNX393244 RXT393217:RXT393244 SHP393217:SHP393244 SRL393217:SRL393244 TBH393217:TBH393244 TLD393217:TLD393244 TUZ393217:TUZ393244 UEV393217:UEV393244 UOR393217:UOR393244 UYN393217:UYN393244 VIJ393217:VIJ393244 VSF393217:VSF393244 WCB393217:WCB393244 WLX393217:WLX393244 WVT393217:WVT393244 JH458753:JH458780 TD458753:TD458780 ACZ458753:ACZ458780 AMV458753:AMV458780 AWR458753:AWR458780 BGN458753:BGN458780 BQJ458753:BQJ458780 CAF458753:CAF458780 CKB458753:CKB458780 CTX458753:CTX458780 DDT458753:DDT458780 DNP458753:DNP458780 DXL458753:DXL458780 EHH458753:EHH458780 ERD458753:ERD458780 FAZ458753:FAZ458780 FKV458753:FKV458780 FUR458753:FUR458780 GEN458753:GEN458780 GOJ458753:GOJ458780 GYF458753:GYF458780 HIB458753:HIB458780 HRX458753:HRX458780 IBT458753:IBT458780 ILP458753:ILP458780 IVL458753:IVL458780 JFH458753:JFH458780 JPD458753:JPD458780 JYZ458753:JYZ458780 KIV458753:KIV458780 KSR458753:KSR458780 LCN458753:LCN458780 LMJ458753:LMJ458780 LWF458753:LWF458780 MGB458753:MGB458780 MPX458753:MPX458780 MZT458753:MZT458780 NJP458753:NJP458780 NTL458753:NTL458780 ODH458753:ODH458780 OND458753:OND458780 OWZ458753:OWZ458780 PGV458753:PGV458780 PQR458753:PQR458780 QAN458753:QAN458780 QKJ458753:QKJ458780 QUF458753:QUF458780 REB458753:REB458780 RNX458753:RNX458780 RXT458753:RXT458780 SHP458753:SHP458780 SRL458753:SRL458780 TBH458753:TBH458780 TLD458753:TLD458780 TUZ458753:TUZ458780 UEV458753:UEV458780 UOR458753:UOR458780 UYN458753:UYN458780 VIJ458753:VIJ458780 VSF458753:VSF458780 WCB458753:WCB458780 WLX458753:WLX458780 WVT458753:WVT458780 JH524289:JH524316 TD524289:TD524316 ACZ524289:ACZ524316 AMV524289:AMV524316 AWR524289:AWR524316 BGN524289:BGN524316 BQJ524289:BQJ524316 CAF524289:CAF524316 CKB524289:CKB524316 CTX524289:CTX524316 DDT524289:DDT524316 DNP524289:DNP524316 DXL524289:DXL524316 EHH524289:EHH524316 ERD524289:ERD524316 FAZ524289:FAZ524316 FKV524289:FKV524316 FUR524289:FUR524316 GEN524289:GEN524316 GOJ524289:GOJ524316 GYF524289:GYF524316 HIB524289:HIB524316 HRX524289:HRX524316 IBT524289:IBT524316 ILP524289:ILP524316 IVL524289:IVL524316 JFH524289:JFH524316 JPD524289:JPD524316 JYZ524289:JYZ524316 KIV524289:KIV524316 KSR524289:KSR524316 LCN524289:LCN524316 LMJ524289:LMJ524316 LWF524289:LWF524316 MGB524289:MGB524316 MPX524289:MPX524316 MZT524289:MZT524316 NJP524289:NJP524316 NTL524289:NTL524316 ODH524289:ODH524316 OND524289:OND524316 OWZ524289:OWZ524316 PGV524289:PGV524316 PQR524289:PQR524316 QAN524289:QAN524316 QKJ524289:QKJ524316 QUF524289:QUF524316 REB524289:REB524316 RNX524289:RNX524316 RXT524289:RXT524316 SHP524289:SHP524316 SRL524289:SRL524316 TBH524289:TBH524316 TLD524289:TLD524316 TUZ524289:TUZ524316 UEV524289:UEV524316 UOR524289:UOR524316 UYN524289:UYN524316 VIJ524289:VIJ524316 VSF524289:VSF524316 WCB524289:WCB524316 WLX524289:WLX524316 WVT524289:WVT524316 JH589825:JH589852 TD589825:TD589852 ACZ589825:ACZ589852 AMV589825:AMV589852 AWR589825:AWR589852 BGN589825:BGN589852 BQJ589825:BQJ589852 CAF589825:CAF589852 CKB589825:CKB589852 CTX589825:CTX589852 DDT589825:DDT589852 DNP589825:DNP589852 DXL589825:DXL589852 EHH589825:EHH589852 ERD589825:ERD589852 FAZ589825:FAZ589852 FKV589825:FKV589852 FUR589825:FUR589852 GEN589825:GEN589852 GOJ589825:GOJ589852 GYF589825:GYF589852 HIB589825:HIB589852 HRX589825:HRX589852 IBT589825:IBT589852 ILP589825:ILP589852 IVL589825:IVL589852 JFH589825:JFH589852 JPD589825:JPD589852 JYZ589825:JYZ589852 KIV589825:KIV589852 KSR589825:KSR589852 LCN589825:LCN589852 LMJ589825:LMJ589852 LWF589825:LWF589852 MGB589825:MGB589852 MPX589825:MPX589852 MZT589825:MZT589852 NJP589825:NJP589852 NTL589825:NTL589852 ODH589825:ODH589852 OND589825:OND589852 OWZ589825:OWZ589852 PGV589825:PGV589852 PQR589825:PQR589852 QAN589825:QAN589852 QKJ589825:QKJ589852 QUF589825:QUF589852 REB589825:REB589852 RNX589825:RNX589852 RXT589825:RXT589852 SHP589825:SHP589852 SRL589825:SRL589852 TBH589825:TBH589852 TLD589825:TLD589852 TUZ589825:TUZ589852 UEV589825:UEV589852 UOR589825:UOR589852 UYN589825:UYN589852 VIJ589825:VIJ589852 VSF589825:VSF589852 WCB589825:WCB589852 WLX589825:WLX589852 WVT589825:WVT589852 JH655361:JH655388 TD655361:TD655388 ACZ655361:ACZ655388 AMV655361:AMV655388 AWR655361:AWR655388 BGN655361:BGN655388 BQJ655361:BQJ655388 CAF655361:CAF655388 CKB655361:CKB655388 CTX655361:CTX655388 DDT655361:DDT655388 DNP655361:DNP655388 DXL655361:DXL655388 EHH655361:EHH655388 ERD655361:ERD655388 FAZ655361:FAZ655388 FKV655361:FKV655388 FUR655361:FUR655388 GEN655361:GEN655388 GOJ655361:GOJ655388 GYF655361:GYF655388 HIB655361:HIB655388 HRX655361:HRX655388 IBT655361:IBT655388 ILP655361:ILP655388 IVL655361:IVL655388 JFH655361:JFH655388 JPD655361:JPD655388 JYZ655361:JYZ655388 KIV655361:KIV655388 KSR655361:KSR655388 LCN655361:LCN655388 LMJ655361:LMJ655388 LWF655361:LWF655388 MGB655361:MGB655388 MPX655361:MPX655388 MZT655361:MZT655388 NJP655361:NJP655388 NTL655361:NTL655388 ODH655361:ODH655388 OND655361:OND655388 OWZ655361:OWZ655388 PGV655361:PGV655388 PQR655361:PQR655388 QAN655361:QAN655388 QKJ655361:QKJ655388 QUF655361:QUF655388 REB655361:REB655388 RNX655361:RNX655388 RXT655361:RXT655388 SHP655361:SHP655388 SRL655361:SRL655388 TBH655361:TBH655388 TLD655361:TLD655388 TUZ655361:TUZ655388 UEV655361:UEV655388 UOR655361:UOR655388 UYN655361:UYN655388 VIJ655361:VIJ655388 VSF655361:VSF655388 WCB655361:WCB655388 WLX655361:WLX655388 WVT655361:WVT655388 JH720897:JH720924 TD720897:TD720924 ACZ720897:ACZ720924 AMV720897:AMV720924 AWR720897:AWR720924 BGN720897:BGN720924 BQJ720897:BQJ720924 CAF720897:CAF720924 CKB720897:CKB720924 CTX720897:CTX720924 DDT720897:DDT720924 DNP720897:DNP720924 DXL720897:DXL720924 EHH720897:EHH720924 ERD720897:ERD720924 FAZ720897:FAZ720924 FKV720897:FKV720924 FUR720897:FUR720924 GEN720897:GEN720924 GOJ720897:GOJ720924 GYF720897:GYF720924 HIB720897:HIB720924 HRX720897:HRX720924 IBT720897:IBT720924 ILP720897:ILP720924 IVL720897:IVL720924 JFH720897:JFH720924 JPD720897:JPD720924 JYZ720897:JYZ720924 KIV720897:KIV720924 KSR720897:KSR720924 LCN720897:LCN720924 LMJ720897:LMJ720924 LWF720897:LWF720924 MGB720897:MGB720924 MPX720897:MPX720924 MZT720897:MZT720924 NJP720897:NJP720924 NTL720897:NTL720924 ODH720897:ODH720924 OND720897:OND720924 OWZ720897:OWZ720924 PGV720897:PGV720924 PQR720897:PQR720924 QAN720897:QAN720924 QKJ720897:QKJ720924 QUF720897:QUF720924 REB720897:REB720924 RNX720897:RNX720924 RXT720897:RXT720924 SHP720897:SHP720924 SRL720897:SRL720924 TBH720897:TBH720924 TLD720897:TLD720924 TUZ720897:TUZ720924 UEV720897:UEV720924 UOR720897:UOR720924 UYN720897:UYN720924 VIJ720897:VIJ720924 VSF720897:VSF720924 WCB720897:WCB720924 WLX720897:WLX720924 WVT720897:WVT720924 JH786433:JH786460 TD786433:TD786460 ACZ786433:ACZ786460 AMV786433:AMV786460 AWR786433:AWR786460 BGN786433:BGN786460 BQJ786433:BQJ786460 CAF786433:CAF786460 CKB786433:CKB786460 CTX786433:CTX786460 DDT786433:DDT786460 DNP786433:DNP786460 DXL786433:DXL786460 EHH786433:EHH786460 ERD786433:ERD786460 FAZ786433:FAZ786460 FKV786433:FKV786460 FUR786433:FUR786460 GEN786433:GEN786460 GOJ786433:GOJ786460 GYF786433:GYF786460 HIB786433:HIB786460 HRX786433:HRX786460 IBT786433:IBT786460 ILP786433:ILP786460 IVL786433:IVL786460 JFH786433:JFH786460 JPD786433:JPD786460 JYZ786433:JYZ786460 KIV786433:KIV786460 KSR786433:KSR786460 LCN786433:LCN786460 LMJ786433:LMJ786460 LWF786433:LWF786460 MGB786433:MGB786460 MPX786433:MPX786460 MZT786433:MZT786460 NJP786433:NJP786460 NTL786433:NTL786460 ODH786433:ODH786460 OND786433:OND786460 OWZ786433:OWZ786460 PGV786433:PGV786460 PQR786433:PQR786460 QAN786433:QAN786460 QKJ786433:QKJ786460 QUF786433:QUF786460 REB786433:REB786460 RNX786433:RNX786460 RXT786433:RXT786460 SHP786433:SHP786460 SRL786433:SRL786460 TBH786433:TBH786460 TLD786433:TLD786460 TUZ786433:TUZ786460 UEV786433:UEV786460 UOR786433:UOR786460 UYN786433:UYN786460 VIJ786433:VIJ786460 VSF786433:VSF786460 WCB786433:WCB786460 WLX786433:WLX786460 WVT786433:WVT786460 JH851969:JH851996 TD851969:TD851996 ACZ851969:ACZ851996 AMV851969:AMV851996 AWR851969:AWR851996 BGN851969:BGN851996 BQJ851969:BQJ851996 CAF851969:CAF851996 CKB851969:CKB851996 CTX851969:CTX851996 DDT851969:DDT851996 DNP851969:DNP851996 DXL851969:DXL851996 EHH851969:EHH851996 ERD851969:ERD851996 FAZ851969:FAZ851996 FKV851969:FKV851996 FUR851969:FUR851996 GEN851969:GEN851996 GOJ851969:GOJ851996 GYF851969:GYF851996 HIB851969:HIB851996 HRX851969:HRX851996 IBT851969:IBT851996 ILP851969:ILP851996 IVL851969:IVL851996 JFH851969:JFH851996 JPD851969:JPD851996 JYZ851969:JYZ851996 KIV851969:KIV851996 KSR851969:KSR851996 LCN851969:LCN851996 LMJ851969:LMJ851996 LWF851969:LWF851996 MGB851969:MGB851996 MPX851969:MPX851996 MZT851969:MZT851996 NJP851969:NJP851996 NTL851969:NTL851996 ODH851969:ODH851996 OND851969:OND851996 OWZ851969:OWZ851996 PGV851969:PGV851996 PQR851969:PQR851996 QAN851969:QAN851996 QKJ851969:QKJ851996 QUF851969:QUF851996 REB851969:REB851996 RNX851969:RNX851996 RXT851969:RXT851996 SHP851969:SHP851996 SRL851969:SRL851996 TBH851969:TBH851996 TLD851969:TLD851996 TUZ851969:TUZ851996 UEV851969:UEV851996 UOR851969:UOR851996 UYN851969:UYN851996 VIJ851969:VIJ851996 VSF851969:VSF851996 WCB851969:WCB851996 WLX851969:WLX851996 WVT851969:WVT851996 JH917505:JH917532 TD917505:TD917532 ACZ917505:ACZ917532 AMV917505:AMV917532 AWR917505:AWR917532 BGN917505:BGN917532 BQJ917505:BQJ917532 CAF917505:CAF917532 CKB917505:CKB917532 CTX917505:CTX917532 DDT917505:DDT917532 DNP917505:DNP917532 DXL917505:DXL917532 EHH917505:EHH917532 ERD917505:ERD917532 FAZ917505:FAZ917532 FKV917505:FKV917532 FUR917505:FUR917532 GEN917505:GEN917532 GOJ917505:GOJ917532 GYF917505:GYF917532 HIB917505:HIB917532 HRX917505:HRX917532 IBT917505:IBT917532 ILP917505:ILP917532 IVL917505:IVL917532 JFH917505:JFH917532 JPD917505:JPD917532 JYZ917505:JYZ917532 KIV917505:KIV917532 KSR917505:KSR917532 LCN917505:LCN917532 LMJ917505:LMJ917532 LWF917505:LWF917532 MGB917505:MGB917532 MPX917505:MPX917532 MZT917505:MZT917532 NJP917505:NJP917532 NTL917505:NTL917532 ODH917505:ODH917532 OND917505:OND917532 OWZ917505:OWZ917532 PGV917505:PGV917532 PQR917505:PQR917532 QAN917505:QAN917532 QKJ917505:QKJ917532 QUF917505:QUF917532 REB917505:REB917532 RNX917505:RNX917532 RXT917505:RXT917532 SHP917505:SHP917532 SRL917505:SRL917532 TBH917505:TBH917532 TLD917505:TLD917532 TUZ917505:TUZ917532 UEV917505:UEV917532 UOR917505:UOR917532 UYN917505:UYN917532 VIJ917505:VIJ917532 VSF917505:VSF917532 WCB917505:WCB917532 WLX917505:WLX917532 WVT917505:WVT917532 JH983041:JH983068 TD983041:TD983068 ACZ983041:ACZ983068 AMV983041:AMV983068 AWR983041:AWR983068 BGN983041:BGN983068 BQJ983041:BQJ983068 CAF983041:CAF983068 CKB983041:CKB983068 CTX983041:CTX983068 DDT983041:DDT983068 DNP983041:DNP983068 DXL983041:DXL983068 EHH983041:EHH983068 ERD983041:ERD983068 FAZ983041:FAZ983068 FKV983041:FKV983068 FUR983041:FUR983068 GEN983041:GEN983068 GOJ983041:GOJ983068 GYF983041:GYF983068 HIB983041:HIB983068 HRX983041:HRX983068 IBT983041:IBT983068 ILP983041:ILP983068 IVL983041:IVL983068 JFH983041:JFH983068 JPD983041:JPD983068 JYZ983041:JYZ983068 KIV983041:KIV983068 KSR983041:KSR983068 LCN983041:LCN983068 LMJ983041:LMJ983068 LWF983041:LWF983068 MGB983041:MGB983068 MPX983041:MPX983068 MZT983041:MZT983068 NJP983041:NJP983068 NTL983041:NTL983068 ODH983041:ODH983068 OND983041:OND983068 OWZ983041:OWZ983068 PGV983041:PGV983068 PQR983041:PQR983068 QAN983041:QAN983068 QKJ983041:QKJ983068 QUF983041:QUF983068 REB983041:REB983068 RNX983041:RNX983068 RXT983041:RXT983068 SHP983041:SHP983068 SRL983041:SRL983068 TBH983041:TBH983068 TLD983041:TLD983068 TUZ983041:TUZ983068 UEV983041:UEV983068 UOR983041:UOR983068 UYN983041:UYN983068 VIJ983041:VIJ983068 VSF983041:VSF983068 WCB983041:WCB983068 WLX983041:WLX983068 WVT983041:WVT983068 WVT11:WVT28 JH11:JH28 TD11:TD28 ACZ11:ACZ28 AMV11:AMV28 AWR11:AWR28 BGN11:BGN28 BQJ11:BQJ28 CAF11:CAF28 CKB11:CKB28 CTX11:CTX28 DDT11:DDT28 DNP11:DNP28 DXL11:DXL28 EHH11:EHH28 ERD11:ERD28 FAZ11:FAZ28 FKV11:FKV28 FUR11:FUR28 GEN11:GEN28 GOJ11:GOJ28 GYF11:GYF28 HIB11:HIB28 HRX11:HRX28 IBT11:IBT28 ILP11:ILP28 IVL11:IVL28 JFH11:JFH28 JPD11:JPD28 JYZ11:JYZ28 KIV11:KIV28 KSR11:KSR28 LCN11:LCN28 LMJ11:LMJ28 LWF11:LWF28 MGB11:MGB28 MPX11:MPX28 MZT11:MZT28 NJP11:NJP28 NTL11:NTL28 ODH11:ODH28 OND11:OND28 OWZ11:OWZ28 PGV11:PGV28 PQR11:PQR28 QAN11:QAN28 QKJ11:QKJ28 QUF11:QUF28 REB11:REB28 RNX11:RNX28 RXT11:RXT28 SHP11:SHP28 SRL11:SRL28 TBH11:TBH28 TLD11:TLD28 TUZ11:TUZ28 UEV11:UEV28 UOR11:UOR28 UYN11:UYN28 VIJ11:VIJ28 VSF11:VSF28 WCB11:WCB28 WLX11:WLX28" xr:uid="{00000000-0002-0000-0000-000007000000}">
      <formula1>"毎週,毎月,都度,毎年,その他"</formula1>
    </dataValidation>
  </dataValidations>
  <printOptions horizontalCentered="1"/>
  <pageMargins left="0.39370078740157483" right="0.39370078740157483" top="0.70866141732283472" bottom="0.39370078740157483" header="0.31496062992125984" footer="0.11811023622047245"/>
  <pageSetup paperSize="9" scale="72" fitToHeight="5" orientation="landscape" r:id="rId1"/>
  <headerFoot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D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VLOOKUP("合計",$G$11:$H$99,2,FALSE)</f>
        <v>87</v>
      </c>
      <c r="I1" s="1">
        <f>VLOOKUP("委託",$G$11:$H$99,2,FALSE)</f>
        <v>63</v>
      </c>
      <c r="J1" s="1">
        <f>VLOOKUP("職員",$G$11:$H$99,2,FALSE)</f>
        <v>24</v>
      </c>
      <c r="AF1" s="1">
        <f>VLOOKUP("合計(時間）",$AD$11:$AQ$99,3,FALSE)</f>
        <v>5.25</v>
      </c>
      <c r="AG1" s="1">
        <f>VLOOKUP("合計(時間）",$AD$11:$AQ$99,4,FALSE)</f>
        <v>5.25</v>
      </c>
      <c r="AH1" s="1">
        <f>VLOOKUP("合計(時間）",$AD$11:$AQ$99,5,FALSE)</f>
        <v>5.25</v>
      </c>
      <c r="AI1" s="1">
        <f>VLOOKUP("合計(時間）",$AD$11:$AQ$99,6,FALSE)</f>
        <v>5.25</v>
      </c>
      <c r="AJ1" s="1">
        <f>VLOOKUP("合計(時間）",$AD$11:$AQ$99,7,FALSE)</f>
        <v>5.25</v>
      </c>
      <c r="AK1" s="1">
        <f>VLOOKUP("合計(時間）",$AD$11:$AQ$99,8,FALSE)</f>
        <v>5.25</v>
      </c>
      <c r="AL1" s="1">
        <f>VLOOKUP("合計(時間）",$AD$11:$AQ$99,9,FALSE)</f>
        <v>5.25</v>
      </c>
      <c r="AM1" s="1">
        <f>VLOOKUP("合計(時間）",$AD$11:$AQ$99,10,FALSE)</f>
        <v>5.25</v>
      </c>
      <c r="AN1" s="1">
        <f>VLOOKUP("合計(時間）",$AD$11:$AQ$99,11,FALSE)</f>
        <v>5.25</v>
      </c>
      <c r="AO1" s="1">
        <f>VLOOKUP("合計(時間）",$AD$11:$AQ$99,12,FALSE)</f>
        <v>5.25</v>
      </c>
      <c r="AP1" s="1">
        <f>VLOOKUP("合計(時間）",$AD$11:$AQ$99,13,FALSE)</f>
        <v>5.25</v>
      </c>
      <c r="AQ1" s="1">
        <f>VLOOKUP("合計(時間）",$AD$11:$AQ$99,14,FALSE)</f>
        <v>5.25</v>
      </c>
    </row>
    <row r="2" spans="2:43" ht="19.5" customHeight="1" x14ac:dyDescent="0.15">
      <c r="B2" s="18" t="s">
        <v>41</v>
      </c>
      <c r="C2" s="15" t="s">
        <v>128</v>
      </c>
      <c r="D2" s="15"/>
      <c r="E2" s="350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50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482" t="s">
        <v>142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3" ht="33" customHeight="1" x14ac:dyDescent="0.15">
      <c r="B6" s="17" t="s">
        <v>21</v>
      </c>
      <c r="C6" s="483" t="s">
        <v>241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7" si="0">M11*N11</f>
        <v>300</v>
      </c>
      <c r="M11" s="331">
        <v>5</v>
      </c>
      <c r="N11" s="321">
        <f>S11</f>
        <v>60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60</v>
      </c>
      <c r="T11" s="332">
        <v>5</v>
      </c>
      <c r="U11" s="332">
        <v>5</v>
      </c>
      <c r="V11" s="332">
        <v>5</v>
      </c>
      <c r="W11" s="332">
        <v>5</v>
      </c>
      <c r="X11" s="332">
        <v>5</v>
      </c>
      <c r="Y11" s="332">
        <v>5</v>
      </c>
      <c r="Z11" s="332">
        <v>5</v>
      </c>
      <c r="AA11" s="332">
        <v>5</v>
      </c>
      <c r="AB11" s="332">
        <v>5</v>
      </c>
      <c r="AC11" s="332">
        <v>5</v>
      </c>
      <c r="AD11" s="332">
        <v>5</v>
      </c>
      <c r="AE11" s="332">
        <v>5</v>
      </c>
      <c r="AF11" s="386">
        <v>25</v>
      </c>
      <c r="AG11" s="386">
        <v>25</v>
      </c>
      <c r="AH11" s="386">
        <v>25</v>
      </c>
      <c r="AI11" s="386">
        <v>25</v>
      </c>
      <c r="AJ11" s="386">
        <v>25</v>
      </c>
      <c r="AK11" s="386">
        <v>25</v>
      </c>
      <c r="AL11" s="386">
        <v>25</v>
      </c>
      <c r="AM11" s="386">
        <v>25</v>
      </c>
      <c r="AN11" s="386">
        <v>25</v>
      </c>
      <c r="AO11" s="386">
        <v>25</v>
      </c>
      <c r="AP11" s="386">
        <v>25</v>
      </c>
      <c r="AQ11" s="386">
        <v>25</v>
      </c>
    </row>
    <row r="12" spans="2:43" ht="22.5" customHeight="1" x14ac:dyDescent="0.15">
      <c r="B12" s="20">
        <v>2</v>
      </c>
      <c r="C12" s="219" t="s">
        <v>155</v>
      </c>
      <c r="D12" s="219" t="s">
        <v>178</v>
      </c>
      <c r="E12" s="220" t="s">
        <v>154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600</v>
      </c>
      <c r="M12" s="331">
        <v>10</v>
      </c>
      <c r="N12" s="321">
        <f t="shared" ref="N12:N27" si="3">S12</f>
        <v>60</v>
      </c>
      <c r="O12" s="250"/>
      <c r="P12" s="251"/>
      <c r="Q12" s="252"/>
      <c r="R12" s="157" t="str">
        <f t="shared" si="1"/>
        <v>○</v>
      </c>
      <c r="S12" s="322">
        <f t="shared" si="2"/>
        <v>60</v>
      </c>
      <c r="T12" s="332">
        <v>5</v>
      </c>
      <c r="U12" s="332">
        <v>5</v>
      </c>
      <c r="V12" s="332">
        <v>5</v>
      </c>
      <c r="W12" s="332">
        <v>5</v>
      </c>
      <c r="X12" s="332">
        <v>5</v>
      </c>
      <c r="Y12" s="332">
        <v>5</v>
      </c>
      <c r="Z12" s="332">
        <v>5</v>
      </c>
      <c r="AA12" s="332">
        <v>5</v>
      </c>
      <c r="AB12" s="332">
        <v>5</v>
      </c>
      <c r="AC12" s="332">
        <v>5</v>
      </c>
      <c r="AD12" s="332">
        <v>5</v>
      </c>
      <c r="AE12" s="332">
        <v>5</v>
      </c>
      <c r="AF12" s="386">
        <v>50</v>
      </c>
      <c r="AG12" s="386">
        <v>50</v>
      </c>
      <c r="AH12" s="386">
        <v>50</v>
      </c>
      <c r="AI12" s="386">
        <v>50</v>
      </c>
      <c r="AJ12" s="386">
        <v>50</v>
      </c>
      <c r="AK12" s="386">
        <v>50</v>
      </c>
      <c r="AL12" s="386">
        <v>50</v>
      </c>
      <c r="AM12" s="386">
        <v>50</v>
      </c>
      <c r="AN12" s="386">
        <v>50</v>
      </c>
      <c r="AO12" s="386">
        <v>50</v>
      </c>
      <c r="AP12" s="386">
        <v>50</v>
      </c>
      <c r="AQ12" s="386">
        <v>50</v>
      </c>
    </row>
    <row r="13" spans="2:43" ht="22.5" customHeight="1" x14ac:dyDescent="0.15">
      <c r="B13" s="20">
        <v>3</v>
      </c>
      <c r="C13" s="219" t="s">
        <v>157</v>
      </c>
      <c r="D13" s="219" t="s">
        <v>158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si="0"/>
        <v>300</v>
      </c>
      <c r="M13" s="331">
        <v>5</v>
      </c>
      <c r="N13" s="321">
        <f t="shared" si="3"/>
        <v>60</v>
      </c>
      <c r="O13" s="255"/>
      <c r="P13" s="254"/>
      <c r="Q13" s="252"/>
      <c r="R13" s="157" t="str">
        <f t="shared" si="1"/>
        <v>○</v>
      </c>
      <c r="S13" s="322">
        <f t="shared" si="2"/>
        <v>60</v>
      </c>
      <c r="T13" s="332">
        <v>5</v>
      </c>
      <c r="U13" s="332">
        <v>5</v>
      </c>
      <c r="V13" s="332">
        <v>5</v>
      </c>
      <c r="W13" s="332">
        <v>5</v>
      </c>
      <c r="X13" s="332">
        <v>5</v>
      </c>
      <c r="Y13" s="332">
        <v>5</v>
      </c>
      <c r="Z13" s="332">
        <v>5</v>
      </c>
      <c r="AA13" s="332">
        <v>5</v>
      </c>
      <c r="AB13" s="332">
        <v>5</v>
      </c>
      <c r="AC13" s="332">
        <v>5</v>
      </c>
      <c r="AD13" s="332">
        <v>5</v>
      </c>
      <c r="AE13" s="332">
        <v>5</v>
      </c>
      <c r="AF13" s="386">
        <v>25</v>
      </c>
      <c r="AG13" s="386">
        <v>25</v>
      </c>
      <c r="AH13" s="386">
        <v>25</v>
      </c>
      <c r="AI13" s="386">
        <v>25</v>
      </c>
      <c r="AJ13" s="386">
        <v>25</v>
      </c>
      <c r="AK13" s="386">
        <v>25</v>
      </c>
      <c r="AL13" s="386">
        <v>25</v>
      </c>
      <c r="AM13" s="386">
        <v>25</v>
      </c>
      <c r="AN13" s="386">
        <v>25</v>
      </c>
      <c r="AO13" s="386">
        <v>25</v>
      </c>
      <c r="AP13" s="386">
        <v>25</v>
      </c>
      <c r="AQ13" s="386">
        <v>25</v>
      </c>
    </row>
    <row r="14" spans="2:43" ht="22.5" customHeight="1" x14ac:dyDescent="0.15">
      <c r="B14" s="20">
        <v>4</v>
      </c>
      <c r="C14" s="219" t="s">
        <v>161</v>
      </c>
      <c r="D14" s="219" t="s">
        <v>162</v>
      </c>
      <c r="E14" s="220" t="s">
        <v>154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600</v>
      </c>
      <c r="M14" s="335">
        <v>10</v>
      </c>
      <c r="N14" s="321">
        <f t="shared" si="3"/>
        <v>60</v>
      </c>
      <c r="O14" s="250"/>
      <c r="P14" s="251"/>
      <c r="Q14" s="252"/>
      <c r="R14" s="157" t="str">
        <f t="shared" si="1"/>
        <v>○</v>
      </c>
      <c r="S14" s="322">
        <f t="shared" si="2"/>
        <v>60</v>
      </c>
      <c r="T14" s="332">
        <v>5</v>
      </c>
      <c r="U14" s="332">
        <v>5</v>
      </c>
      <c r="V14" s="332">
        <v>5</v>
      </c>
      <c r="W14" s="332">
        <v>5</v>
      </c>
      <c r="X14" s="332">
        <v>5</v>
      </c>
      <c r="Y14" s="332">
        <v>5</v>
      </c>
      <c r="Z14" s="332">
        <v>5</v>
      </c>
      <c r="AA14" s="332">
        <v>5</v>
      </c>
      <c r="AB14" s="332">
        <v>5</v>
      </c>
      <c r="AC14" s="332">
        <v>5</v>
      </c>
      <c r="AD14" s="332">
        <v>5</v>
      </c>
      <c r="AE14" s="332">
        <v>5</v>
      </c>
      <c r="AF14" s="386">
        <v>50</v>
      </c>
      <c r="AG14" s="386">
        <v>50</v>
      </c>
      <c r="AH14" s="386">
        <v>50</v>
      </c>
      <c r="AI14" s="386">
        <v>50</v>
      </c>
      <c r="AJ14" s="386">
        <v>50</v>
      </c>
      <c r="AK14" s="386">
        <v>50</v>
      </c>
      <c r="AL14" s="386">
        <v>50</v>
      </c>
      <c r="AM14" s="386">
        <v>50</v>
      </c>
      <c r="AN14" s="386">
        <v>50</v>
      </c>
      <c r="AO14" s="386">
        <v>50</v>
      </c>
      <c r="AP14" s="386">
        <v>50</v>
      </c>
      <c r="AQ14" s="386">
        <v>50</v>
      </c>
    </row>
    <row r="15" spans="2:43" ht="22.5" customHeight="1" x14ac:dyDescent="0.15">
      <c r="B15" s="20">
        <v>5</v>
      </c>
      <c r="C15" s="219" t="s">
        <v>163</v>
      </c>
      <c r="D15" s="219" t="s">
        <v>164</v>
      </c>
      <c r="E15" s="220" t="s">
        <v>171</v>
      </c>
      <c r="F15" s="231"/>
      <c r="G15" s="232"/>
      <c r="H15" s="225" t="s">
        <v>168</v>
      </c>
      <c r="I15" s="229"/>
      <c r="J15" s="229"/>
      <c r="K15" s="230"/>
      <c r="L15" s="149">
        <f>M15*N15</f>
        <v>600</v>
      </c>
      <c r="M15" s="335">
        <v>10</v>
      </c>
      <c r="N15" s="321">
        <f t="shared" si="3"/>
        <v>60</v>
      </c>
      <c r="O15" s="247"/>
      <c r="P15" s="245"/>
      <c r="Q15" s="252"/>
      <c r="R15" s="157" t="str">
        <f t="shared" si="1"/>
        <v>○</v>
      </c>
      <c r="S15" s="322">
        <f t="shared" si="2"/>
        <v>60</v>
      </c>
      <c r="T15" s="332">
        <v>5</v>
      </c>
      <c r="U15" s="332">
        <v>5</v>
      </c>
      <c r="V15" s="332">
        <v>5</v>
      </c>
      <c r="W15" s="332">
        <v>5</v>
      </c>
      <c r="X15" s="332">
        <v>5</v>
      </c>
      <c r="Y15" s="332">
        <v>5</v>
      </c>
      <c r="Z15" s="332">
        <v>5</v>
      </c>
      <c r="AA15" s="332">
        <v>5</v>
      </c>
      <c r="AB15" s="332">
        <v>5</v>
      </c>
      <c r="AC15" s="332">
        <v>5</v>
      </c>
      <c r="AD15" s="332">
        <v>5</v>
      </c>
      <c r="AE15" s="332">
        <v>5</v>
      </c>
      <c r="AF15" s="386">
        <v>50</v>
      </c>
      <c r="AG15" s="386">
        <v>50</v>
      </c>
      <c r="AH15" s="386">
        <v>50</v>
      </c>
      <c r="AI15" s="386">
        <v>50</v>
      </c>
      <c r="AJ15" s="386">
        <v>50</v>
      </c>
      <c r="AK15" s="386">
        <v>50</v>
      </c>
      <c r="AL15" s="386">
        <v>50</v>
      </c>
      <c r="AM15" s="386">
        <v>50</v>
      </c>
      <c r="AN15" s="386">
        <v>50</v>
      </c>
      <c r="AO15" s="386">
        <v>50</v>
      </c>
      <c r="AP15" s="386">
        <v>50</v>
      </c>
      <c r="AQ15" s="386">
        <v>50</v>
      </c>
    </row>
    <row r="16" spans="2:43" ht="22.5" customHeight="1" x14ac:dyDescent="0.15">
      <c r="B16" s="20">
        <v>6</v>
      </c>
      <c r="C16" s="219" t="s">
        <v>165</v>
      </c>
      <c r="D16" s="219"/>
      <c r="E16" s="220"/>
      <c r="F16" s="227"/>
      <c r="G16" s="228"/>
      <c r="H16" s="225"/>
      <c r="I16" s="225" t="s">
        <v>168</v>
      </c>
      <c r="J16" s="225"/>
      <c r="K16" s="226"/>
      <c r="L16" s="149">
        <f>M16*N16</f>
        <v>1080</v>
      </c>
      <c r="M16" s="335">
        <v>15</v>
      </c>
      <c r="N16" s="321">
        <f t="shared" si="3"/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</row>
    <row r="17" spans="2:44" ht="22.5" customHeight="1" x14ac:dyDescent="0.15">
      <c r="B17" s="20">
        <v>7</v>
      </c>
      <c r="C17" s="219" t="s">
        <v>166</v>
      </c>
      <c r="D17" s="219"/>
      <c r="E17" s="220"/>
      <c r="F17" s="231"/>
      <c r="G17" s="232"/>
      <c r="H17" s="225"/>
      <c r="I17" s="229"/>
      <c r="J17" s="229" t="s">
        <v>168</v>
      </c>
      <c r="K17" s="230"/>
      <c r="L17" s="149">
        <f t="shared" si="0"/>
        <v>360</v>
      </c>
      <c r="M17" s="335">
        <v>5</v>
      </c>
      <c r="N17" s="321">
        <f t="shared" si="3"/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</row>
    <row r="18" spans="2:44" ht="22.5" customHeight="1" x14ac:dyDescent="0.15">
      <c r="B18" s="20">
        <v>8</v>
      </c>
      <c r="C18" s="219" t="s">
        <v>167</v>
      </c>
      <c r="D18" s="219" t="s">
        <v>256</v>
      </c>
      <c r="E18" s="234"/>
      <c r="F18" s="231"/>
      <c r="G18" s="232"/>
      <c r="H18" s="225" t="s">
        <v>168</v>
      </c>
      <c r="I18" s="229"/>
      <c r="J18" s="229"/>
      <c r="K18" s="230"/>
      <c r="L18" s="149">
        <f t="shared" si="0"/>
        <v>1080</v>
      </c>
      <c r="M18" s="335">
        <v>15</v>
      </c>
      <c r="N18" s="321">
        <f t="shared" si="3"/>
        <v>72</v>
      </c>
      <c r="O18" s="255"/>
      <c r="P18" s="251"/>
      <c r="Q18" s="252"/>
      <c r="R18" s="157" t="str">
        <f t="shared" si="1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6">
        <v>90</v>
      </c>
      <c r="AG18" s="386">
        <v>90</v>
      </c>
      <c r="AH18" s="386">
        <v>90</v>
      </c>
      <c r="AI18" s="386">
        <v>90</v>
      </c>
      <c r="AJ18" s="386">
        <v>90</v>
      </c>
      <c r="AK18" s="386">
        <v>90</v>
      </c>
      <c r="AL18" s="386">
        <v>90</v>
      </c>
      <c r="AM18" s="386">
        <v>90</v>
      </c>
      <c r="AN18" s="386">
        <v>90</v>
      </c>
      <c r="AO18" s="386">
        <v>90</v>
      </c>
      <c r="AP18" s="386">
        <v>90</v>
      </c>
      <c r="AQ18" s="386">
        <v>90</v>
      </c>
    </row>
    <row r="19" spans="2:44" ht="22.5" customHeight="1" x14ac:dyDescent="0.15">
      <c r="B19" s="20">
        <v>9</v>
      </c>
      <c r="C19" s="219" t="s">
        <v>243</v>
      </c>
      <c r="D19" s="219" t="s">
        <v>244</v>
      </c>
      <c r="E19" s="220"/>
      <c r="F19" s="231"/>
      <c r="G19" s="232"/>
      <c r="H19" s="225" t="s">
        <v>168</v>
      </c>
      <c r="I19" s="229"/>
      <c r="J19" s="229"/>
      <c r="K19" s="230"/>
      <c r="L19" s="149">
        <f t="shared" si="0"/>
        <v>300</v>
      </c>
      <c r="M19" s="335">
        <v>5</v>
      </c>
      <c r="N19" s="321">
        <f t="shared" si="3"/>
        <v>60</v>
      </c>
      <c r="O19" s="250"/>
      <c r="P19" s="251"/>
      <c r="Q19" s="252"/>
      <c r="R19" s="157" t="str">
        <f t="shared" si="1"/>
        <v>○</v>
      </c>
      <c r="S19" s="322">
        <f t="shared" ref="S19" si="4">SUM(T19:AE19)</f>
        <v>60</v>
      </c>
      <c r="T19" s="332">
        <v>5</v>
      </c>
      <c r="U19" s="332">
        <v>5</v>
      </c>
      <c r="V19" s="332">
        <v>5</v>
      </c>
      <c r="W19" s="332">
        <v>5</v>
      </c>
      <c r="X19" s="332">
        <v>5</v>
      </c>
      <c r="Y19" s="332">
        <v>5</v>
      </c>
      <c r="Z19" s="332">
        <v>5</v>
      </c>
      <c r="AA19" s="332">
        <v>5</v>
      </c>
      <c r="AB19" s="332">
        <v>5</v>
      </c>
      <c r="AC19" s="332">
        <v>5</v>
      </c>
      <c r="AD19" s="332">
        <v>5</v>
      </c>
      <c r="AE19" s="332">
        <v>5</v>
      </c>
      <c r="AF19" s="386">
        <v>25</v>
      </c>
      <c r="AG19" s="386">
        <v>25</v>
      </c>
      <c r="AH19" s="386">
        <v>25</v>
      </c>
      <c r="AI19" s="386">
        <v>25</v>
      </c>
      <c r="AJ19" s="386">
        <v>25</v>
      </c>
      <c r="AK19" s="386">
        <v>25</v>
      </c>
      <c r="AL19" s="386">
        <v>25</v>
      </c>
      <c r="AM19" s="386">
        <v>25</v>
      </c>
      <c r="AN19" s="386">
        <v>25</v>
      </c>
      <c r="AO19" s="386">
        <v>25</v>
      </c>
      <c r="AP19" s="386">
        <v>25</v>
      </c>
      <c r="AQ19" s="386">
        <v>25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3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3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3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33"/>
      <c r="E26" s="361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3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62"/>
      <c r="N27" s="321">
        <f t="shared" si="3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87</v>
      </c>
      <c r="I28" s="1" t="s">
        <v>101</v>
      </c>
      <c r="J28" s="494" t="s">
        <v>18</v>
      </c>
      <c r="K28" s="495"/>
      <c r="L28" s="364">
        <f>SUM(L1:L27)</f>
        <v>5220</v>
      </c>
      <c r="M28" s="365">
        <f>SUM(M1:M27)</f>
        <v>80</v>
      </c>
      <c r="N28" s="366">
        <f>SUM(N1:N27)</f>
        <v>576</v>
      </c>
      <c r="O28" s="366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52" t="s">
        <v>90</v>
      </c>
      <c r="AE28" s="453"/>
      <c r="AF28" s="367">
        <f t="shared" ref="AF28:AQ28" si="5">SUM(AF11:AF27)</f>
        <v>315</v>
      </c>
      <c r="AG28" s="368">
        <f t="shared" si="5"/>
        <v>315</v>
      </c>
      <c r="AH28" s="368">
        <f t="shared" si="5"/>
        <v>315</v>
      </c>
      <c r="AI28" s="368">
        <f t="shared" si="5"/>
        <v>315</v>
      </c>
      <c r="AJ28" s="368">
        <f t="shared" si="5"/>
        <v>315</v>
      </c>
      <c r="AK28" s="368">
        <f t="shared" si="5"/>
        <v>315</v>
      </c>
      <c r="AL28" s="368">
        <f t="shared" si="5"/>
        <v>315</v>
      </c>
      <c r="AM28" s="368">
        <f t="shared" si="5"/>
        <v>315</v>
      </c>
      <c r="AN28" s="368">
        <f t="shared" si="5"/>
        <v>315</v>
      </c>
      <c r="AO28" s="368">
        <f t="shared" si="5"/>
        <v>315</v>
      </c>
      <c r="AP28" s="368">
        <f t="shared" si="5"/>
        <v>315</v>
      </c>
      <c r="AQ28" s="369">
        <f t="shared" si="5"/>
        <v>315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173">
        <f>L29/60</f>
        <v>63</v>
      </c>
      <c r="I29" s="1" t="s">
        <v>101</v>
      </c>
      <c r="J29" s="496" t="s">
        <v>1</v>
      </c>
      <c r="K29" s="497"/>
      <c r="L29" s="370">
        <f>SUMIF(H1:H27,"●",L1:L27)</f>
        <v>3780</v>
      </c>
      <c r="M29" s="371">
        <f>SUMIF(H1:H27,"●",M1:M27)</f>
        <v>60</v>
      </c>
      <c r="N29" s="372">
        <f>SUMIF(H1:H27,"●",N1:N27)</f>
        <v>432</v>
      </c>
      <c r="O29" s="372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45" t="s">
        <v>91</v>
      </c>
      <c r="AE29" s="446"/>
      <c r="AF29" s="279">
        <f t="shared" ref="AF29" si="6">AF28/60</f>
        <v>5.25</v>
      </c>
      <c r="AG29" s="280">
        <f>AG28/60</f>
        <v>5.25</v>
      </c>
      <c r="AH29" s="280">
        <f t="shared" ref="AH29:AQ29" si="7">AH28/60</f>
        <v>5.25</v>
      </c>
      <c r="AI29" s="280">
        <f t="shared" si="7"/>
        <v>5.25</v>
      </c>
      <c r="AJ29" s="280">
        <f t="shared" si="7"/>
        <v>5.25</v>
      </c>
      <c r="AK29" s="280">
        <f t="shared" si="7"/>
        <v>5.25</v>
      </c>
      <c r="AL29" s="280">
        <f t="shared" si="7"/>
        <v>5.25</v>
      </c>
      <c r="AM29" s="280">
        <f t="shared" si="7"/>
        <v>5.25</v>
      </c>
      <c r="AN29" s="280">
        <f t="shared" si="7"/>
        <v>5.25</v>
      </c>
      <c r="AO29" s="280">
        <f t="shared" si="7"/>
        <v>5.25</v>
      </c>
      <c r="AP29" s="280">
        <f t="shared" si="7"/>
        <v>5.25</v>
      </c>
      <c r="AQ29" s="281">
        <f t="shared" si="7"/>
        <v>5.25</v>
      </c>
      <c r="AR29" s="340">
        <f>SUM(AF29:AQ29)</f>
        <v>63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8" t="s">
        <v>19</v>
      </c>
      <c r="K30" s="499"/>
      <c r="L30" s="373">
        <f>L28-L29</f>
        <v>1440</v>
      </c>
      <c r="M30" s="374">
        <f t="shared" ref="M30" si="8">M28-M29</f>
        <v>20</v>
      </c>
      <c r="N30" s="375">
        <f>N28-N29</f>
        <v>144</v>
      </c>
      <c r="O30" s="375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6" t="s">
        <v>92</v>
      </c>
      <c r="AE30" s="467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7 H20:H24">
    <cfRule type="cellIs" dxfId="30" priority="9" stopIfTrue="1" operator="equal">
      <formula>"●"</formula>
    </cfRule>
  </conditionalFormatting>
  <conditionalFormatting sqref="H25">
    <cfRule type="cellIs" dxfId="29" priority="8" stopIfTrue="1" operator="equal">
      <formula>"●"</formula>
    </cfRule>
  </conditionalFormatting>
  <conditionalFormatting sqref="H19">
    <cfRule type="cellIs" dxfId="28" priority="7" stopIfTrue="1" operator="equal">
      <formula>"●"</formula>
    </cfRule>
  </conditionalFormatting>
  <conditionalFormatting sqref="E18">
    <cfRule type="expression" dxfId="27" priority="6" stopIfTrue="1">
      <formula>"F15=●"</formula>
    </cfRule>
  </conditionalFormatting>
  <conditionalFormatting sqref="I8 I10 H11:H18">
    <cfRule type="cellIs" dxfId="26" priority="4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900-000000000000}">
      <formula1>"毎日,毎週,毎月,都度,毎年,その他"</formula1>
    </dataValidation>
    <dataValidation imeMode="off" allowBlank="1" showInputMessage="1" showErrorMessage="1" sqref="U11:AQ27 U28:AE1048576 U1:AE10 M11:N27 T1:T1048576" xr:uid="{00000000-0002-0000-0900-000001000000}"/>
    <dataValidation type="list" allowBlank="1" showInputMessage="1" showErrorMessage="1" sqref="F11:K27" xr:uid="{00000000-0002-0000-09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R37"/>
  <sheetViews>
    <sheetView view="pageBreakPreview" zoomScaleNormal="85" zoomScaleSheetLayoutView="100" workbookViewId="0">
      <pane xSplit="3" ySplit="10" topLeftCell="D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VLOOKUP("合計",$G$11:$H$100,2,FALSE)</f>
        <v>1010.6666666666666</v>
      </c>
      <c r="I1" s="1">
        <f>VLOOKUP("委託",$G$11:$H$100,2,FALSE)</f>
        <v>993.33333333333337</v>
      </c>
      <c r="J1" s="1">
        <f>VLOOKUP("職員",$G$11:$H$100,2,FALSE)</f>
        <v>17.333333333333332</v>
      </c>
      <c r="AF1" s="1">
        <f>VLOOKUP("合計(時間）",$AD$11:$AQ$100,3,FALSE)</f>
        <v>77.083333333333329</v>
      </c>
      <c r="AG1" s="1">
        <f>VLOOKUP("合計(時間）",$AD$11:$AQ$100,4,FALSE)</f>
        <v>57.5</v>
      </c>
      <c r="AH1" s="1">
        <f>VLOOKUP("合計(時間）",$AD$11:$AQ$100,5,FALSE)</f>
        <v>87.083333333333329</v>
      </c>
      <c r="AI1" s="1">
        <f>VLOOKUP("合計(時間）",$AD$11:$AQ$100,6,FALSE)</f>
        <v>76.25</v>
      </c>
      <c r="AJ1" s="1">
        <f>VLOOKUP("合計(時間）",$AD$11:$AQ$100,7,FALSE)</f>
        <v>105.83333333333333</v>
      </c>
      <c r="AK1" s="1">
        <f>VLOOKUP("合計(時間）",$AD$11:$AQ$100,8,FALSE)</f>
        <v>57.5</v>
      </c>
      <c r="AL1" s="1">
        <f>VLOOKUP("合計(時間）",$AD$11:$AQ$100,9,FALSE)</f>
        <v>58.75</v>
      </c>
      <c r="AM1" s="1">
        <f>VLOOKUP("合計(時間）",$AD$11:$AQ$100,10,FALSE)</f>
        <v>125.41666666666667</v>
      </c>
      <c r="AN1" s="1">
        <f>VLOOKUP("合計(時間）",$AD$11:$AQ$100,11,FALSE)</f>
        <v>67.916666666666671</v>
      </c>
      <c r="AO1" s="1">
        <f>VLOOKUP("合計(時間）",$AD$11:$AQ$100,12,FALSE)</f>
        <v>76.666666666666671</v>
      </c>
      <c r="AP1" s="1">
        <f>VLOOKUP("合計(時間）",$AD$11:$AQ$100,13,FALSE)</f>
        <v>106.25</v>
      </c>
      <c r="AQ1" s="1">
        <f>VLOOKUP("合計(時間）",$AD$11:$AQ$100,14,FALSE)</f>
        <v>97.083333333333329</v>
      </c>
    </row>
    <row r="2" spans="2:43" ht="19.5" customHeight="1" x14ac:dyDescent="0.15">
      <c r="B2" s="18" t="s">
        <v>41</v>
      </c>
      <c r="C2" s="15" t="s">
        <v>129</v>
      </c>
      <c r="D2" s="15"/>
      <c r="E2" s="325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16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143</v>
      </c>
      <c r="D4" s="481"/>
      <c r="E4" s="481"/>
      <c r="F4" s="327" t="s">
        <v>96</v>
      </c>
      <c r="G4" s="482" t="s">
        <v>144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3" ht="33" customHeight="1" x14ac:dyDescent="0.15">
      <c r="B6" s="17" t="s">
        <v>21</v>
      </c>
      <c r="C6" s="483" t="s">
        <v>242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57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58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59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8" si="0">M11*N11</f>
        <v>2250</v>
      </c>
      <c r="M11" s="242">
        <v>5</v>
      </c>
      <c r="N11" s="243">
        <f>S11</f>
        <v>450</v>
      </c>
      <c r="O11" s="255"/>
      <c r="P11" s="254"/>
      <c r="Q11" s="252"/>
      <c r="R11" s="157" t="str">
        <f t="shared" ref="R11:R28" si="1">IF(S11=N11,"○","相違あり")</f>
        <v>○</v>
      </c>
      <c r="S11" s="158">
        <f t="shared" ref="S11:S28" si="2">SUM(T11:AE11)</f>
        <v>450</v>
      </c>
      <c r="T11" s="261">
        <v>35</v>
      </c>
      <c r="U11" s="261">
        <v>25</v>
      </c>
      <c r="V11" s="261">
        <v>45</v>
      </c>
      <c r="W11" s="261">
        <v>30</v>
      </c>
      <c r="X11" s="261">
        <v>45</v>
      </c>
      <c r="Y11" s="261">
        <v>25</v>
      </c>
      <c r="Z11" s="261">
        <v>35</v>
      </c>
      <c r="AA11" s="261">
        <v>55</v>
      </c>
      <c r="AB11" s="261">
        <v>35</v>
      </c>
      <c r="AC11" s="261">
        <v>30</v>
      </c>
      <c r="AD11" s="261">
        <v>45</v>
      </c>
      <c r="AE11" s="261">
        <v>45</v>
      </c>
      <c r="AF11" s="389">
        <v>175</v>
      </c>
      <c r="AG11" s="389">
        <v>125</v>
      </c>
      <c r="AH11" s="389">
        <v>225</v>
      </c>
      <c r="AI11" s="389">
        <v>150</v>
      </c>
      <c r="AJ11" s="389">
        <v>225</v>
      </c>
      <c r="AK11" s="389">
        <v>125</v>
      </c>
      <c r="AL11" s="389">
        <v>175</v>
      </c>
      <c r="AM11" s="389">
        <v>275</v>
      </c>
      <c r="AN11" s="389">
        <v>175</v>
      </c>
      <c r="AO11" s="389">
        <v>150</v>
      </c>
      <c r="AP11" s="389">
        <v>225</v>
      </c>
      <c r="AQ11" s="389">
        <v>225</v>
      </c>
    </row>
    <row r="12" spans="2:43" ht="22.5" customHeight="1" x14ac:dyDescent="0.15">
      <c r="B12" s="20">
        <v>2</v>
      </c>
      <c r="C12" s="219" t="s">
        <v>155</v>
      </c>
      <c r="D12" s="219" t="s">
        <v>178</v>
      </c>
      <c r="E12" s="220" t="s">
        <v>154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10300</v>
      </c>
      <c r="M12" s="242">
        <v>10</v>
      </c>
      <c r="N12" s="243">
        <f t="shared" ref="N12:N26" si="3">S12</f>
        <v>1030</v>
      </c>
      <c r="O12" s="250"/>
      <c r="P12" s="251"/>
      <c r="Q12" s="252"/>
      <c r="R12" s="157" t="str">
        <f t="shared" si="1"/>
        <v>○</v>
      </c>
      <c r="S12" s="158">
        <f t="shared" si="2"/>
        <v>1030</v>
      </c>
      <c r="T12" s="261">
        <v>80</v>
      </c>
      <c r="U12" s="261">
        <v>60</v>
      </c>
      <c r="V12" s="261">
        <v>90</v>
      </c>
      <c r="W12" s="261">
        <v>80</v>
      </c>
      <c r="X12" s="261">
        <v>110</v>
      </c>
      <c r="Y12" s="261">
        <v>60</v>
      </c>
      <c r="Z12" s="261">
        <v>60</v>
      </c>
      <c r="AA12" s="261">
        <v>130</v>
      </c>
      <c r="AB12" s="261">
        <v>70</v>
      </c>
      <c r="AC12" s="261">
        <v>80</v>
      </c>
      <c r="AD12" s="261">
        <v>110</v>
      </c>
      <c r="AE12" s="261">
        <v>100</v>
      </c>
      <c r="AF12" s="389">
        <v>800</v>
      </c>
      <c r="AG12" s="389">
        <v>600</v>
      </c>
      <c r="AH12" s="389">
        <v>900</v>
      </c>
      <c r="AI12" s="389">
        <v>800</v>
      </c>
      <c r="AJ12" s="389">
        <v>1100</v>
      </c>
      <c r="AK12" s="389">
        <v>600</v>
      </c>
      <c r="AL12" s="389">
        <v>600</v>
      </c>
      <c r="AM12" s="389">
        <v>1300</v>
      </c>
      <c r="AN12" s="389">
        <v>700</v>
      </c>
      <c r="AO12" s="389">
        <v>800</v>
      </c>
      <c r="AP12" s="389">
        <v>1100</v>
      </c>
      <c r="AQ12" s="389">
        <v>1000</v>
      </c>
    </row>
    <row r="13" spans="2:43" ht="22.5" customHeight="1" x14ac:dyDescent="0.15">
      <c r="B13" s="20">
        <v>3</v>
      </c>
      <c r="C13" s="219" t="s">
        <v>184</v>
      </c>
      <c r="D13" s="219" t="s">
        <v>185</v>
      </c>
      <c r="E13" s="220" t="s">
        <v>186</v>
      </c>
      <c r="F13" s="227"/>
      <c r="G13" s="228"/>
      <c r="H13" s="225" t="s">
        <v>168</v>
      </c>
      <c r="I13" s="225"/>
      <c r="J13" s="225"/>
      <c r="K13" s="226"/>
      <c r="L13" s="149">
        <f t="shared" si="0"/>
        <v>5150</v>
      </c>
      <c r="M13" s="242">
        <v>5</v>
      </c>
      <c r="N13" s="243">
        <f t="shared" si="3"/>
        <v>1030</v>
      </c>
      <c r="O13" s="255"/>
      <c r="P13" s="254"/>
      <c r="Q13" s="252"/>
      <c r="R13" s="157" t="str">
        <f t="shared" si="1"/>
        <v>○</v>
      </c>
      <c r="S13" s="158">
        <f t="shared" si="2"/>
        <v>1030</v>
      </c>
      <c r="T13" s="261">
        <v>80</v>
      </c>
      <c r="U13" s="261">
        <v>60</v>
      </c>
      <c r="V13" s="261">
        <v>90</v>
      </c>
      <c r="W13" s="261">
        <v>80</v>
      </c>
      <c r="X13" s="261">
        <v>110</v>
      </c>
      <c r="Y13" s="261">
        <v>60</v>
      </c>
      <c r="Z13" s="261">
        <v>60</v>
      </c>
      <c r="AA13" s="261">
        <v>130</v>
      </c>
      <c r="AB13" s="261">
        <v>70</v>
      </c>
      <c r="AC13" s="261">
        <v>80</v>
      </c>
      <c r="AD13" s="261">
        <v>110</v>
      </c>
      <c r="AE13" s="261">
        <v>100</v>
      </c>
      <c r="AF13" s="389">
        <v>400</v>
      </c>
      <c r="AG13" s="389">
        <v>300</v>
      </c>
      <c r="AH13" s="389">
        <v>450</v>
      </c>
      <c r="AI13" s="389">
        <v>400</v>
      </c>
      <c r="AJ13" s="389">
        <v>550</v>
      </c>
      <c r="AK13" s="389">
        <v>300</v>
      </c>
      <c r="AL13" s="389">
        <v>300</v>
      </c>
      <c r="AM13" s="389">
        <v>650</v>
      </c>
      <c r="AN13" s="389">
        <v>350</v>
      </c>
      <c r="AO13" s="389">
        <v>400</v>
      </c>
      <c r="AP13" s="389">
        <v>550</v>
      </c>
      <c r="AQ13" s="389">
        <v>500</v>
      </c>
    </row>
    <row r="14" spans="2:43" ht="22.5" customHeight="1" x14ac:dyDescent="0.15">
      <c r="B14" s="20">
        <v>4</v>
      </c>
      <c r="C14" s="219" t="s">
        <v>161</v>
      </c>
      <c r="D14" s="219" t="s">
        <v>187</v>
      </c>
      <c r="E14" s="220" t="s">
        <v>183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10300</v>
      </c>
      <c r="M14" s="248">
        <v>10</v>
      </c>
      <c r="N14" s="243">
        <f t="shared" si="3"/>
        <v>1030</v>
      </c>
      <c r="O14" s="250"/>
      <c r="P14" s="251"/>
      <c r="Q14" s="252"/>
      <c r="R14" s="157" t="str">
        <f t="shared" si="1"/>
        <v>○</v>
      </c>
      <c r="S14" s="158">
        <f t="shared" si="2"/>
        <v>1030</v>
      </c>
      <c r="T14" s="261">
        <v>80</v>
      </c>
      <c r="U14" s="261">
        <v>60</v>
      </c>
      <c r="V14" s="261">
        <v>90</v>
      </c>
      <c r="W14" s="261">
        <v>80</v>
      </c>
      <c r="X14" s="261">
        <v>110</v>
      </c>
      <c r="Y14" s="261">
        <v>60</v>
      </c>
      <c r="Z14" s="261">
        <v>60</v>
      </c>
      <c r="AA14" s="261">
        <v>130</v>
      </c>
      <c r="AB14" s="261">
        <v>70</v>
      </c>
      <c r="AC14" s="261">
        <v>80</v>
      </c>
      <c r="AD14" s="261">
        <v>110</v>
      </c>
      <c r="AE14" s="261">
        <v>100</v>
      </c>
      <c r="AF14" s="389">
        <v>800</v>
      </c>
      <c r="AG14" s="389">
        <v>600</v>
      </c>
      <c r="AH14" s="389">
        <v>900</v>
      </c>
      <c r="AI14" s="389">
        <v>800</v>
      </c>
      <c r="AJ14" s="389">
        <v>1100</v>
      </c>
      <c r="AK14" s="389">
        <v>600</v>
      </c>
      <c r="AL14" s="389">
        <v>600</v>
      </c>
      <c r="AM14" s="389">
        <v>1300</v>
      </c>
      <c r="AN14" s="389">
        <v>700</v>
      </c>
      <c r="AO14" s="389">
        <v>800</v>
      </c>
      <c r="AP14" s="389">
        <v>1100</v>
      </c>
      <c r="AQ14" s="389">
        <v>1000</v>
      </c>
    </row>
    <row r="15" spans="2:43" ht="22.5" customHeight="1" x14ac:dyDescent="0.15">
      <c r="B15" s="20">
        <v>5</v>
      </c>
      <c r="C15" s="219" t="s">
        <v>181</v>
      </c>
      <c r="D15" s="233" t="s">
        <v>188</v>
      </c>
      <c r="E15" s="234" t="s">
        <v>189</v>
      </c>
      <c r="F15" s="231"/>
      <c r="G15" s="232"/>
      <c r="H15" s="225" t="s">
        <v>168</v>
      </c>
      <c r="I15" s="229"/>
      <c r="J15" s="229"/>
      <c r="K15" s="230"/>
      <c r="L15" s="149">
        <f>M15*N15</f>
        <v>10300</v>
      </c>
      <c r="M15" s="248">
        <v>10</v>
      </c>
      <c r="N15" s="243">
        <f t="shared" si="3"/>
        <v>1030</v>
      </c>
      <c r="O15" s="247"/>
      <c r="P15" s="245"/>
      <c r="Q15" s="252"/>
      <c r="R15" s="157" t="str">
        <f t="shared" si="1"/>
        <v>○</v>
      </c>
      <c r="S15" s="158">
        <f t="shared" si="2"/>
        <v>1030</v>
      </c>
      <c r="T15" s="261">
        <v>80</v>
      </c>
      <c r="U15" s="261">
        <v>60</v>
      </c>
      <c r="V15" s="261">
        <v>90</v>
      </c>
      <c r="W15" s="261">
        <v>80</v>
      </c>
      <c r="X15" s="261">
        <v>110</v>
      </c>
      <c r="Y15" s="261">
        <v>60</v>
      </c>
      <c r="Z15" s="261">
        <v>60</v>
      </c>
      <c r="AA15" s="261">
        <v>130</v>
      </c>
      <c r="AB15" s="261">
        <v>70</v>
      </c>
      <c r="AC15" s="261">
        <v>80</v>
      </c>
      <c r="AD15" s="261">
        <v>110</v>
      </c>
      <c r="AE15" s="261">
        <v>100</v>
      </c>
      <c r="AF15" s="389">
        <v>800</v>
      </c>
      <c r="AG15" s="389">
        <v>600</v>
      </c>
      <c r="AH15" s="389">
        <v>900</v>
      </c>
      <c r="AI15" s="389">
        <v>800</v>
      </c>
      <c r="AJ15" s="389">
        <v>1100</v>
      </c>
      <c r="AK15" s="389">
        <v>600</v>
      </c>
      <c r="AL15" s="389">
        <v>600</v>
      </c>
      <c r="AM15" s="389">
        <v>1300</v>
      </c>
      <c r="AN15" s="389">
        <v>700</v>
      </c>
      <c r="AO15" s="389">
        <v>800</v>
      </c>
      <c r="AP15" s="389">
        <v>1100</v>
      </c>
      <c r="AQ15" s="389">
        <v>1000</v>
      </c>
    </row>
    <row r="16" spans="2:43" ht="22.5" customHeight="1" x14ac:dyDescent="0.15">
      <c r="B16" s="20">
        <v>6</v>
      </c>
      <c r="C16" s="219" t="s">
        <v>233</v>
      </c>
      <c r="D16" s="233" t="s">
        <v>234</v>
      </c>
      <c r="E16" s="234" t="s">
        <v>235</v>
      </c>
      <c r="F16" s="231"/>
      <c r="G16" s="232"/>
      <c r="H16" s="225" t="s">
        <v>168</v>
      </c>
      <c r="I16" s="229"/>
      <c r="J16" s="229"/>
      <c r="K16" s="230"/>
      <c r="L16" s="149">
        <f>M16*N16</f>
        <v>4550</v>
      </c>
      <c r="M16" s="248">
        <v>5</v>
      </c>
      <c r="N16" s="243">
        <f t="shared" si="3"/>
        <v>910</v>
      </c>
      <c r="O16" s="250"/>
      <c r="P16" s="251"/>
      <c r="Q16" s="252"/>
      <c r="R16" s="157" t="str">
        <f t="shared" si="1"/>
        <v>○</v>
      </c>
      <c r="S16" s="158">
        <f t="shared" si="2"/>
        <v>910</v>
      </c>
      <c r="T16" s="261">
        <v>70</v>
      </c>
      <c r="U16" s="261">
        <v>50</v>
      </c>
      <c r="V16" s="261">
        <v>80</v>
      </c>
      <c r="W16" s="261">
        <v>70</v>
      </c>
      <c r="X16" s="261">
        <v>100</v>
      </c>
      <c r="Y16" s="261">
        <v>50</v>
      </c>
      <c r="Z16" s="261">
        <v>50</v>
      </c>
      <c r="AA16" s="261">
        <v>120</v>
      </c>
      <c r="AB16" s="261">
        <v>60</v>
      </c>
      <c r="AC16" s="261">
        <v>70</v>
      </c>
      <c r="AD16" s="261">
        <v>100</v>
      </c>
      <c r="AE16" s="261">
        <v>90</v>
      </c>
      <c r="AF16" s="389">
        <v>350</v>
      </c>
      <c r="AG16" s="389">
        <v>250</v>
      </c>
      <c r="AH16" s="389">
        <v>400</v>
      </c>
      <c r="AI16" s="389">
        <v>350</v>
      </c>
      <c r="AJ16" s="389">
        <v>500</v>
      </c>
      <c r="AK16" s="389">
        <v>250</v>
      </c>
      <c r="AL16" s="389">
        <v>250</v>
      </c>
      <c r="AM16" s="389">
        <v>600</v>
      </c>
      <c r="AN16" s="389">
        <v>300</v>
      </c>
      <c r="AO16" s="389">
        <v>350</v>
      </c>
      <c r="AP16" s="389">
        <v>500</v>
      </c>
      <c r="AQ16" s="389">
        <v>450</v>
      </c>
    </row>
    <row r="17" spans="2:44" ht="22.5" customHeight="1" x14ac:dyDescent="0.15">
      <c r="B17" s="20">
        <v>7</v>
      </c>
      <c r="C17" s="219" t="s">
        <v>182</v>
      </c>
      <c r="D17" s="219" t="s">
        <v>190</v>
      </c>
      <c r="E17" s="220"/>
      <c r="F17" s="227"/>
      <c r="G17" s="228"/>
      <c r="H17" s="225" t="s">
        <v>168</v>
      </c>
      <c r="I17" s="225"/>
      <c r="J17" s="225"/>
      <c r="K17" s="226"/>
      <c r="L17" s="149">
        <f>M17*N17</f>
        <v>15450</v>
      </c>
      <c r="M17" s="248">
        <v>15</v>
      </c>
      <c r="N17" s="243">
        <f t="shared" si="3"/>
        <v>1030</v>
      </c>
      <c r="O17" s="253"/>
      <c r="P17" s="251"/>
      <c r="Q17" s="252"/>
      <c r="R17" s="157" t="str">
        <f t="shared" si="1"/>
        <v>○</v>
      </c>
      <c r="S17" s="158">
        <f t="shared" si="2"/>
        <v>1030</v>
      </c>
      <c r="T17" s="261">
        <v>80</v>
      </c>
      <c r="U17" s="261">
        <v>60</v>
      </c>
      <c r="V17" s="261">
        <v>90</v>
      </c>
      <c r="W17" s="261">
        <v>80</v>
      </c>
      <c r="X17" s="261">
        <v>110</v>
      </c>
      <c r="Y17" s="261">
        <v>60</v>
      </c>
      <c r="Z17" s="261">
        <v>60</v>
      </c>
      <c r="AA17" s="261">
        <v>130</v>
      </c>
      <c r="AB17" s="261">
        <v>70</v>
      </c>
      <c r="AC17" s="261">
        <v>80</v>
      </c>
      <c r="AD17" s="261">
        <v>110</v>
      </c>
      <c r="AE17" s="261">
        <v>100</v>
      </c>
      <c r="AF17" s="389">
        <v>1200</v>
      </c>
      <c r="AG17" s="389">
        <v>900</v>
      </c>
      <c r="AH17" s="389">
        <v>1350</v>
      </c>
      <c r="AI17" s="389">
        <v>1200</v>
      </c>
      <c r="AJ17" s="389">
        <v>1650</v>
      </c>
      <c r="AK17" s="389">
        <v>900</v>
      </c>
      <c r="AL17" s="389">
        <v>900</v>
      </c>
      <c r="AM17" s="389">
        <v>1950</v>
      </c>
      <c r="AN17" s="389">
        <v>1050</v>
      </c>
      <c r="AO17" s="389">
        <v>1200</v>
      </c>
      <c r="AP17" s="389">
        <v>1650</v>
      </c>
      <c r="AQ17" s="389">
        <v>1500</v>
      </c>
    </row>
    <row r="18" spans="2:44" ht="22.5" customHeight="1" x14ac:dyDescent="0.15">
      <c r="B18" s="20">
        <v>8</v>
      </c>
      <c r="C18" s="219" t="s">
        <v>165</v>
      </c>
      <c r="D18" s="219"/>
      <c r="E18" s="220"/>
      <c r="F18" s="231"/>
      <c r="G18" s="232"/>
      <c r="H18" s="225"/>
      <c r="I18" s="229" t="s">
        <v>168</v>
      </c>
      <c r="J18" s="229"/>
      <c r="K18" s="230"/>
      <c r="L18" s="149">
        <f t="shared" si="0"/>
        <v>260</v>
      </c>
      <c r="M18" s="248">
        <v>5</v>
      </c>
      <c r="N18" s="243">
        <f t="shared" si="3"/>
        <v>52</v>
      </c>
      <c r="O18" s="250"/>
      <c r="P18" s="251"/>
      <c r="Q18" s="252"/>
      <c r="R18" s="157" t="str">
        <f t="shared" si="1"/>
        <v>○</v>
      </c>
      <c r="S18" s="158">
        <f t="shared" si="2"/>
        <v>52</v>
      </c>
      <c r="T18" s="261">
        <v>4</v>
      </c>
      <c r="U18" s="261">
        <v>3</v>
      </c>
      <c r="V18" s="261">
        <v>4</v>
      </c>
      <c r="W18" s="261">
        <v>3</v>
      </c>
      <c r="X18" s="261">
        <v>5</v>
      </c>
      <c r="Y18" s="261">
        <v>3</v>
      </c>
      <c r="Z18" s="261">
        <v>4</v>
      </c>
      <c r="AA18" s="261">
        <v>6</v>
      </c>
      <c r="AB18" s="261">
        <v>4</v>
      </c>
      <c r="AC18" s="261">
        <v>4</v>
      </c>
      <c r="AD18" s="261">
        <v>6</v>
      </c>
      <c r="AE18" s="261">
        <v>6</v>
      </c>
      <c r="AF18" s="389">
        <v>0</v>
      </c>
      <c r="AG18" s="389">
        <v>0</v>
      </c>
      <c r="AH18" s="389">
        <v>0</v>
      </c>
      <c r="AI18" s="389">
        <v>0</v>
      </c>
      <c r="AJ18" s="389">
        <v>0</v>
      </c>
      <c r="AK18" s="389">
        <v>0</v>
      </c>
      <c r="AL18" s="389">
        <v>0</v>
      </c>
      <c r="AM18" s="389">
        <v>0</v>
      </c>
      <c r="AN18" s="389">
        <v>0</v>
      </c>
      <c r="AO18" s="389">
        <v>0</v>
      </c>
      <c r="AP18" s="389">
        <v>0</v>
      </c>
      <c r="AQ18" s="389">
        <v>0</v>
      </c>
    </row>
    <row r="19" spans="2:44" ht="22.5" customHeight="1" x14ac:dyDescent="0.15">
      <c r="B19" s="20">
        <v>9</v>
      </c>
      <c r="C19" s="219" t="s">
        <v>166</v>
      </c>
      <c r="D19" s="219"/>
      <c r="E19" s="220"/>
      <c r="F19" s="231"/>
      <c r="G19" s="232"/>
      <c r="H19" s="225"/>
      <c r="I19" s="229"/>
      <c r="J19" s="229" t="s">
        <v>168</v>
      </c>
      <c r="K19" s="230"/>
      <c r="L19" s="149">
        <f t="shared" si="0"/>
        <v>780</v>
      </c>
      <c r="M19" s="248">
        <v>15</v>
      </c>
      <c r="N19" s="243">
        <f t="shared" si="3"/>
        <v>52</v>
      </c>
      <c r="O19" s="255"/>
      <c r="P19" s="251"/>
      <c r="Q19" s="252"/>
      <c r="R19" s="157" t="str">
        <f t="shared" si="1"/>
        <v>○</v>
      </c>
      <c r="S19" s="158">
        <f>SUM(T19:AE19)</f>
        <v>52</v>
      </c>
      <c r="T19" s="261">
        <v>4</v>
      </c>
      <c r="U19" s="261">
        <v>3</v>
      </c>
      <c r="V19" s="261">
        <v>4</v>
      </c>
      <c r="W19" s="261">
        <v>3</v>
      </c>
      <c r="X19" s="261">
        <v>5</v>
      </c>
      <c r="Y19" s="261">
        <v>3</v>
      </c>
      <c r="Z19" s="261">
        <v>4</v>
      </c>
      <c r="AA19" s="261">
        <v>6</v>
      </c>
      <c r="AB19" s="261">
        <v>4</v>
      </c>
      <c r="AC19" s="261">
        <v>4</v>
      </c>
      <c r="AD19" s="261">
        <v>6</v>
      </c>
      <c r="AE19" s="261">
        <v>6</v>
      </c>
      <c r="AF19" s="389">
        <v>0</v>
      </c>
      <c r="AG19" s="389">
        <v>0</v>
      </c>
      <c r="AH19" s="389">
        <v>0</v>
      </c>
      <c r="AI19" s="389">
        <v>0</v>
      </c>
      <c r="AJ19" s="389">
        <v>0</v>
      </c>
      <c r="AK19" s="389">
        <v>0</v>
      </c>
      <c r="AL19" s="389">
        <v>0</v>
      </c>
      <c r="AM19" s="389">
        <v>0</v>
      </c>
      <c r="AN19" s="389">
        <v>0</v>
      </c>
      <c r="AO19" s="389">
        <v>0</v>
      </c>
      <c r="AP19" s="389">
        <v>0</v>
      </c>
      <c r="AQ19" s="389">
        <v>0</v>
      </c>
    </row>
    <row r="20" spans="2:44" ht="22.5" customHeight="1" x14ac:dyDescent="0.15">
      <c r="B20" s="20">
        <v>10</v>
      </c>
      <c r="C20" s="219" t="s">
        <v>167</v>
      </c>
      <c r="D20" s="219" t="s">
        <v>256</v>
      </c>
      <c r="E20" s="220"/>
      <c r="F20" s="231"/>
      <c r="G20" s="232"/>
      <c r="H20" s="225" t="s">
        <v>168</v>
      </c>
      <c r="I20" s="229"/>
      <c r="J20" s="229"/>
      <c r="K20" s="230"/>
      <c r="L20" s="149">
        <f t="shared" si="0"/>
        <v>780</v>
      </c>
      <c r="M20" s="248">
        <v>15</v>
      </c>
      <c r="N20" s="243">
        <f t="shared" si="3"/>
        <v>52</v>
      </c>
      <c r="O20" s="255"/>
      <c r="P20" s="251"/>
      <c r="Q20" s="252"/>
      <c r="R20" s="157" t="str">
        <f t="shared" si="1"/>
        <v>○</v>
      </c>
      <c r="S20" s="158">
        <f t="shared" ref="S20:S21" si="4">SUM(T20:AE20)</f>
        <v>52</v>
      </c>
      <c r="T20" s="261">
        <v>4</v>
      </c>
      <c r="U20" s="261">
        <v>3</v>
      </c>
      <c r="V20" s="261">
        <v>4</v>
      </c>
      <c r="W20" s="261">
        <v>3</v>
      </c>
      <c r="X20" s="261">
        <v>5</v>
      </c>
      <c r="Y20" s="261">
        <v>3</v>
      </c>
      <c r="Z20" s="261">
        <v>4</v>
      </c>
      <c r="AA20" s="261">
        <v>6</v>
      </c>
      <c r="AB20" s="261">
        <v>4</v>
      </c>
      <c r="AC20" s="261">
        <v>4</v>
      </c>
      <c r="AD20" s="261">
        <v>6</v>
      </c>
      <c r="AE20" s="261">
        <v>6</v>
      </c>
      <c r="AF20" s="389">
        <v>60</v>
      </c>
      <c r="AG20" s="389">
        <v>45</v>
      </c>
      <c r="AH20" s="389">
        <v>60</v>
      </c>
      <c r="AI20" s="389">
        <v>45</v>
      </c>
      <c r="AJ20" s="389">
        <v>75</v>
      </c>
      <c r="AK20" s="389">
        <v>45</v>
      </c>
      <c r="AL20" s="389">
        <v>60</v>
      </c>
      <c r="AM20" s="389">
        <v>90</v>
      </c>
      <c r="AN20" s="389">
        <v>60</v>
      </c>
      <c r="AO20" s="389">
        <v>60</v>
      </c>
      <c r="AP20" s="389">
        <v>90</v>
      </c>
      <c r="AQ20" s="389">
        <v>90</v>
      </c>
    </row>
    <row r="21" spans="2:44" ht="22.5" customHeight="1" x14ac:dyDescent="0.15">
      <c r="B21" s="20">
        <v>11</v>
      </c>
      <c r="C21" s="219" t="s">
        <v>191</v>
      </c>
      <c r="D21" s="219" t="s">
        <v>192</v>
      </c>
      <c r="E21" s="220"/>
      <c r="F21" s="231"/>
      <c r="G21" s="232"/>
      <c r="H21" s="225" t="s">
        <v>168</v>
      </c>
      <c r="I21" s="229"/>
      <c r="J21" s="229"/>
      <c r="K21" s="230"/>
      <c r="L21" s="149">
        <f t="shared" si="0"/>
        <v>520</v>
      </c>
      <c r="M21" s="248">
        <v>10</v>
      </c>
      <c r="N21" s="243">
        <f t="shared" si="3"/>
        <v>52</v>
      </c>
      <c r="O21" s="250" t="s">
        <v>172</v>
      </c>
      <c r="P21" s="251"/>
      <c r="Q21" s="252"/>
      <c r="R21" s="157" t="str">
        <f t="shared" si="1"/>
        <v>○</v>
      </c>
      <c r="S21" s="158">
        <f t="shared" si="4"/>
        <v>52</v>
      </c>
      <c r="T21" s="261">
        <v>4</v>
      </c>
      <c r="U21" s="261">
        <v>3</v>
      </c>
      <c r="V21" s="261">
        <v>4</v>
      </c>
      <c r="W21" s="261">
        <v>3</v>
      </c>
      <c r="X21" s="261">
        <v>5</v>
      </c>
      <c r="Y21" s="261">
        <v>3</v>
      </c>
      <c r="Z21" s="261">
        <v>4</v>
      </c>
      <c r="AA21" s="261">
        <v>6</v>
      </c>
      <c r="AB21" s="261">
        <v>4</v>
      </c>
      <c r="AC21" s="261">
        <v>4</v>
      </c>
      <c r="AD21" s="261">
        <v>6</v>
      </c>
      <c r="AE21" s="261">
        <v>6</v>
      </c>
      <c r="AF21" s="389">
        <v>40</v>
      </c>
      <c r="AG21" s="389">
        <v>30</v>
      </c>
      <c r="AH21" s="389">
        <v>40</v>
      </c>
      <c r="AI21" s="389">
        <v>30</v>
      </c>
      <c r="AJ21" s="389">
        <v>50</v>
      </c>
      <c r="AK21" s="389">
        <v>30</v>
      </c>
      <c r="AL21" s="389">
        <v>40</v>
      </c>
      <c r="AM21" s="389">
        <v>60</v>
      </c>
      <c r="AN21" s="389">
        <v>40</v>
      </c>
      <c r="AO21" s="389">
        <v>40</v>
      </c>
      <c r="AP21" s="389">
        <v>60</v>
      </c>
      <c r="AQ21" s="389">
        <v>60</v>
      </c>
    </row>
    <row r="22" spans="2:44" ht="22.5" customHeight="1" x14ac:dyDescent="0.15">
      <c r="B22" s="20">
        <v>12</v>
      </c>
      <c r="C22" s="219"/>
      <c r="D22" s="233"/>
      <c r="E22" s="234"/>
      <c r="F22" s="231"/>
      <c r="G22" s="232"/>
      <c r="H22" s="225"/>
      <c r="I22" s="229"/>
      <c r="J22" s="229"/>
      <c r="K22" s="230"/>
      <c r="L22" s="149">
        <f t="shared" si="0"/>
        <v>0</v>
      </c>
      <c r="M22" s="248"/>
      <c r="N22" s="243">
        <f t="shared" si="3"/>
        <v>0</v>
      </c>
      <c r="O22" s="255"/>
      <c r="P22" s="251"/>
      <c r="Q22" s="252"/>
      <c r="R22" s="157" t="str">
        <f t="shared" si="1"/>
        <v>○</v>
      </c>
      <c r="S22" s="158">
        <f t="shared" si="2"/>
        <v>0</v>
      </c>
      <c r="T22" s="261">
        <v>0</v>
      </c>
      <c r="U22" s="261">
        <v>0</v>
      </c>
      <c r="V22" s="261">
        <v>0</v>
      </c>
      <c r="W22" s="261">
        <v>0</v>
      </c>
      <c r="X22" s="261">
        <v>0</v>
      </c>
      <c r="Y22" s="261">
        <v>0</v>
      </c>
      <c r="Z22" s="261">
        <v>0</v>
      </c>
      <c r="AA22" s="261">
        <v>0</v>
      </c>
      <c r="AB22" s="261">
        <v>0</v>
      </c>
      <c r="AC22" s="261">
        <v>0</v>
      </c>
      <c r="AD22" s="261">
        <v>0</v>
      </c>
      <c r="AE22" s="261">
        <v>0</v>
      </c>
      <c r="AF22" s="389">
        <v>0</v>
      </c>
      <c r="AG22" s="389">
        <v>0</v>
      </c>
      <c r="AH22" s="389">
        <v>0</v>
      </c>
      <c r="AI22" s="389">
        <v>0</v>
      </c>
      <c r="AJ22" s="389">
        <v>0</v>
      </c>
      <c r="AK22" s="389">
        <v>0</v>
      </c>
      <c r="AL22" s="389">
        <v>0</v>
      </c>
      <c r="AM22" s="389">
        <v>0</v>
      </c>
      <c r="AN22" s="389">
        <v>0</v>
      </c>
      <c r="AO22" s="389">
        <v>0</v>
      </c>
      <c r="AP22" s="389">
        <v>0</v>
      </c>
      <c r="AQ22" s="389">
        <v>0</v>
      </c>
    </row>
    <row r="23" spans="2:44" ht="22.5" customHeight="1" x14ac:dyDescent="0.15">
      <c r="B23" s="20">
        <v>13</v>
      </c>
      <c r="C23" s="219"/>
      <c r="D23" s="219"/>
      <c r="E23" s="220"/>
      <c r="F23" s="231"/>
      <c r="G23" s="232"/>
      <c r="H23" s="225"/>
      <c r="I23" s="229"/>
      <c r="J23" s="229"/>
      <c r="K23" s="230"/>
      <c r="L23" s="149">
        <f t="shared" si="0"/>
        <v>0</v>
      </c>
      <c r="M23" s="248"/>
      <c r="N23" s="243">
        <f t="shared" si="3"/>
        <v>0</v>
      </c>
      <c r="O23" s="250"/>
      <c r="P23" s="251"/>
      <c r="Q23" s="252"/>
      <c r="R23" s="157" t="str">
        <f t="shared" si="1"/>
        <v>○</v>
      </c>
      <c r="S23" s="158">
        <f t="shared" si="2"/>
        <v>0</v>
      </c>
      <c r="T23" s="261">
        <v>0</v>
      </c>
      <c r="U23" s="261">
        <v>0</v>
      </c>
      <c r="V23" s="261">
        <v>0</v>
      </c>
      <c r="W23" s="261">
        <v>0</v>
      </c>
      <c r="X23" s="261">
        <v>0</v>
      </c>
      <c r="Y23" s="261">
        <v>0</v>
      </c>
      <c r="Z23" s="261">
        <v>0</v>
      </c>
      <c r="AA23" s="261">
        <v>0</v>
      </c>
      <c r="AB23" s="261">
        <v>0</v>
      </c>
      <c r="AC23" s="261">
        <v>0</v>
      </c>
      <c r="AD23" s="261">
        <v>0</v>
      </c>
      <c r="AE23" s="261">
        <v>0</v>
      </c>
      <c r="AF23" s="389">
        <v>0</v>
      </c>
      <c r="AG23" s="389">
        <v>0</v>
      </c>
      <c r="AH23" s="389">
        <v>0</v>
      </c>
      <c r="AI23" s="389">
        <v>0</v>
      </c>
      <c r="AJ23" s="389">
        <v>0</v>
      </c>
      <c r="AK23" s="389">
        <v>0</v>
      </c>
      <c r="AL23" s="389">
        <v>0</v>
      </c>
      <c r="AM23" s="389">
        <v>0</v>
      </c>
      <c r="AN23" s="389">
        <v>0</v>
      </c>
      <c r="AO23" s="389">
        <v>0</v>
      </c>
      <c r="AP23" s="389">
        <v>0</v>
      </c>
      <c r="AQ23" s="389">
        <v>0</v>
      </c>
    </row>
    <row r="24" spans="2:44" ht="22.5" customHeight="1" x14ac:dyDescent="0.15">
      <c r="B24" s="20">
        <v>14</v>
      </c>
      <c r="C24" s="219"/>
      <c r="D24" s="233"/>
      <c r="E24" s="220"/>
      <c r="F24" s="227"/>
      <c r="G24" s="228"/>
      <c r="H24" s="225"/>
      <c r="I24" s="225"/>
      <c r="J24" s="225"/>
      <c r="K24" s="226"/>
      <c r="L24" s="149">
        <f t="shared" si="0"/>
        <v>0</v>
      </c>
      <c r="M24" s="242"/>
      <c r="N24" s="243">
        <f t="shared" si="3"/>
        <v>0</v>
      </c>
      <c r="O24" s="247"/>
      <c r="P24" s="251"/>
      <c r="Q24" s="252"/>
      <c r="R24" s="157" t="str">
        <f t="shared" si="1"/>
        <v>○</v>
      </c>
      <c r="S24" s="158">
        <f t="shared" si="2"/>
        <v>0</v>
      </c>
      <c r="T24" s="261">
        <v>0</v>
      </c>
      <c r="U24" s="261">
        <v>0</v>
      </c>
      <c r="V24" s="261">
        <v>0</v>
      </c>
      <c r="W24" s="261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0</v>
      </c>
      <c r="AE24" s="261">
        <v>0</v>
      </c>
      <c r="AF24" s="389">
        <v>0</v>
      </c>
      <c r="AG24" s="389">
        <v>0</v>
      </c>
      <c r="AH24" s="389">
        <v>0</v>
      </c>
      <c r="AI24" s="389">
        <v>0</v>
      </c>
      <c r="AJ24" s="389">
        <v>0</v>
      </c>
      <c r="AK24" s="389">
        <v>0</v>
      </c>
      <c r="AL24" s="389">
        <v>0</v>
      </c>
      <c r="AM24" s="389">
        <v>0</v>
      </c>
      <c r="AN24" s="389">
        <v>0</v>
      </c>
      <c r="AO24" s="389">
        <v>0</v>
      </c>
      <c r="AP24" s="389">
        <v>0</v>
      </c>
      <c r="AQ24" s="389">
        <v>0</v>
      </c>
    </row>
    <row r="25" spans="2:44" ht="22.5" customHeight="1" x14ac:dyDescent="0.15">
      <c r="B25" s="20">
        <v>15</v>
      </c>
      <c r="C25" s="233"/>
      <c r="D25" s="233"/>
      <c r="E25" s="220"/>
      <c r="F25" s="227"/>
      <c r="G25" s="228"/>
      <c r="H25" s="225"/>
      <c r="I25" s="225"/>
      <c r="J25" s="225"/>
      <c r="K25" s="226"/>
      <c r="L25" s="149">
        <f t="shared" si="0"/>
        <v>0</v>
      </c>
      <c r="M25" s="242"/>
      <c r="N25" s="243">
        <f t="shared" si="3"/>
        <v>0</v>
      </c>
      <c r="O25" s="247"/>
      <c r="P25" s="245"/>
      <c r="Q25" s="252"/>
      <c r="R25" s="157" t="str">
        <f t="shared" si="1"/>
        <v>○</v>
      </c>
      <c r="S25" s="158">
        <f t="shared" si="2"/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61">
        <v>0</v>
      </c>
      <c r="Z25" s="261">
        <v>0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389">
        <v>0</v>
      </c>
      <c r="AG25" s="389">
        <v>0</v>
      </c>
      <c r="AH25" s="389">
        <v>0</v>
      </c>
      <c r="AI25" s="389">
        <v>0</v>
      </c>
      <c r="AJ25" s="389">
        <v>0</v>
      </c>
      <c r="AK25" s="389">
        <v>0</v>
      </c>
      <c r="AL25" s="389">
        <v>0</v>
      </c>
      <c r="AM25" s="389">
        <v>0</v>
      </c>
      <c r="AN25" s="389">
        <v>0</v>
      </c>
      <c r="AO25" s="389">
        <v>0</v>
      </c>
      <c r="AP25" s="389">
        <v>0</v>
      </c>
      <c r="AQ25" s="389">
        <v>0</v>
      </c>
    </row>
    <row r="26" spans="2:44" ht="22.5" customHeight="1" x14ac:dyDescent="0.15">
      <c r="B26" s="20">
        <v>16</v>
      </c>
      <c r="C26" s="219"/>
      <c r="D26" s="219"/>
      <c r="E26" s="220"/>
      <c r="F26" s="231"/>
      <c r="G26" s="232"/>
      <c r="H26" s="225"/>
      <c r="I26" s="229"/>
      <c r="J26" s="229"/>
      <c r="K26" s="230"/>
      <c r="L26" s="149">
        <f>M26*N26</f>
        <v>0</v>
      </c>
      <c r="M26" s="248"/>
      <c r="N26" s="243">
        <f t="shared" si="3"/>
        <v>0</v>
      </c>
      <c r="O26" s="250"/>
      <c r="P26" s="254"/>
      <c r="Q26" s="252"/>
      <c r="R26" s="157" t="str">
        <f>IF(S26=N26,"○","相違あり")</f>
        <v>○</v>
      </c>
      <c r="S26" s="158">
        <f>SUM(T26:AE26)</f>
        <v>0</v>
      </c>
      <c r="T26" s="261">
        <v>0</v>
      </c>
      <c r="U26" s="261">
        <v>0</v>
      </c>
      <c r="V26" s="261">
        <v>0</v>
      </c>
      <c r="W26" s="261">
        <v>0</v>
      </c>
      <c r="X26" s="261">
        <v>0</v>
      </c>
      <c r="Y26" s="261">
        <v>0</v>
      </c>
      <c r="Z26" s="261">
        <v>0</v>
      </c>
      <c r="AA26" s="261">
        <v>0</v>
      </c>
      <c r="AB26" s="261">
        <v>0</v>
      </c>
      <c r="AC26" s="261">
        <v>0</v>
      </c>
      <c r="AD26" s="261">
        <v>0</v>
      </c>
      <c r="AE26" s="261">
        <v>0</v>
      </c>
      <c r="AF26" s="389">
        <v>0</v>
      </c>
      <c r="AG26" s="389">
        <v>0</v>
      </c>
      <c r="AH26" s="389">
        <v>0</v>
      </c>
      <c r="AI26" s="389">
        <v>0</v>
      </c>
      <c r="AJ26" s="389">
        <v>0</v>
      </c>
      <c r="AK26" s="389">
        <v>0</v>
      </c>
      <c r="AL26" s="389">
        <v>0</v>
      </c>
      <c r="AM26" s="389">
        <v>0</v>
      </c>
      <c r="AN26" s="389">
        <v>0</v>
      </c>
      <c r="AO26" s="389">
        <v>0</v>
      </c>
      <c r="AP26" s="389">
        <v>0</v>
      </c>
      <c r="AQ26" s="389">
        <v>0</v>
      </c>
    </row>
    <row r="27" spans="2:44" ht="22.5" customHeight="1" x14ac:dyDescent="0.15">
      <c r="B27" s="20">
        <v>17</v>
      </c>
      <c r="C27" s="233"/>
      <c r="D27" s="219"/>
      <c r="E27" s="220"/>
      <c r="F27" s="231"/>
      <c r="G27" s="232"/>
      <c r="H27" s="225"/>
      <c r="I27" s="229"/>
      <c r="J27" s="229"/>
      <c r="K27" s="230"/>
      <c r="L27" s="149">
        <f>M27*N27</f>
        <v>0</v>
      </c>
      <c r="M27" s="248"/>
      <c r="N27" s="243"/>
      <c r="O27" s="250"/>
      <c r="P27" s="254"/>
      <c r="Q27" s="252"/>
      <c r="R27" s="157" t="str">
        <f>IF(S27=N27,"○","相違あり")</f>
        <v>○</v>
      </c>
      <c r="S27" s="158">
        <f>SUM(T27:AE27)</f>
        <v>0</v>
      </c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387">
        <v>0</v>
      </c>
      <c r="AG27" s="388">
        <v>0</v>
      </c>
      <c r="AH27" s="388">
        <v>0</v>
      </c>
      <c r="AI27" s="388">
        <v>0</v>
      </c>
      <c r="AJ27" s="388">
        <v>0</v>
      </c>
      <c r="AK27" s="388">
        <v>0</v>
      </c>
      <c r="AL27" s="388">
        <v>0</v>
      </c>
      <c r="AM27" s="388">
        <v>0</v>
      </c>
      <c r="AN27" s="388">
        <v>0</v>
      </c>
      <c r="AO27" s="388">
        <v>0</v>
      </c>
      <c r="AP27" s="388">
        <v>0</v>
      </c>
      <c r="AQ27" s="388">
        <v>0</v>
      </c>
    </row>
    <row r="28" spans="2:44" ht="22.5" customHeight="1" thickBot="1" x14ac:dyDescent="0.2">
      <c r="B28" s="21"/>
      <c r="C28" s="219"/>
      <c r="D28" s="236"/>
      <c r="E28" s="237"/>
      <c r="F28" s="240"/>
      <c r="G28" s="241"/>
      <c r="H28" s="238"/>
      <c r="I28" s="238"/>
      <c r="J28" s="238"/>
      <c r="K28" s="239"/>
      <c r="L28" s="150">
        <f t="shared" si="0"/>
        <v>0</v>
      </c>
      <c r="M28" s="256"/>
      <c r="N28" s="257"/>
      <c r="O28" s="258"/>
      <c r="P28" s="259"/>
      <c r="Q28" s="260"/>
      <c r="R28" s="157" t="str">
        <f t="shared" si="1"/>
        <v>○</v>
      </c>
      <c r="S28" s="158">
        <f t="shared" si="2"/>
        <v>0</v>
      </c>
      <c r="T28" s="261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387">
        <v>0</v>
      </c>
      <c r="AG28" s="388">
        <v>0</v>
      </c>
      <c r="AH28" s="388">
        <v>0</v>
      </c>
      <c r="AI28" s="388">
        <v>0</v>
      </c>
      <c r="AJ28" s="388">
        <v>0</v>
      </c>
      <c r="AK28" s="388">
        <v>0</v>
      </c>
      <c r="AL28" s="388">
        <v>0</v>
      </c>
      <c r="AM28" s="388">
        <v>0</v>
      </c>
      <c r="AN28" s="388">
        <v>0</v>
      </c>
      <c r="AO28" s="388">
        <v>0</v>
      </c>
      <c r="AP28" s="388">
        <v>0</v>
      </c>
      <c r="AQ28" s="388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1010.6666666666666</v>
      </c>
      <c r="I29" s="1" t="s">
        <v>101</v>
      </c>
      <c r="J29" s="494" t="s">
        <v>18</v>
      </c>
      <c r="K29" s="495"/>
      <c r="L29" s="137">
        <f>SUM(L1:L28)</f>
        <v>60640</v>
      </c>
      <c r="M29" s="138">
        <f>SUM(M1:M28)</f>
        <v>105</v>
      </c>
      <c r="N29" s="139">
        <f>SUM(N1:N28)</f>
        <v>6718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52" t="s">
        <v>90</v>
      </c>
      <c r="AE29" s="453"/>
      <c r="AF29" s="272">
        <f>SUM(AF11:AF28)</f>
        <v>4625</v>
      </c>
      <c r="AG29" s="277">
        <f t="shared" ref="AG29:AQ29" si="5">SUM(AG11:AG28)</f>
        <v>3450</v>
      </c>
      <c r="AH29" s="277">
        <f t="shared" si="5"/>
        <v>5225</v>
      </c>
      <c r="AI29" s="277">
        <f t="shared" si="5"/>
        <v>4575</v>
      </c>
      <c r="AJ29" s="277">
        <f t="shared" si="5"/>
        <v>6350</v>
      </c>
      <c r="AK29" s="277">
        <f t="shared" si="5"/>
        <v>3450</v>
      </c>
      <c r="AL29" s="277">
        <f t="shared" si="5"/>
        <v>3525</v>
      </c>
      <c r="AM29" s="277">
        <f t="shared" si="5"/>
        <v>7525</v>
      </c>
      <c r="AN29" s="277">
        <f t="shared" si="5"/>
        <v>4075</v>
      </c>
      <c r="AO29" s="277">
        <f t="shared" si="5"/>
        <v>4600</v>
      </c>
      <c r="AP29" s="277">
        <f t="shared" si="5"/>
        <v>6375</v>
      </c>
      <c r="AQ29" s="278">
        <f t="shared" si="5"/>
        <v>5825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173">
        <f>L30/60</f>
        <v>993.33333333333337</v>
      </c>
      <c r="I30" s="1" t="s">
        <v>101</v>
      </c>
      <c r="J30" s="496" t="s">
        <v>1</v>
      </c>
      <c r="K30" s="497"/>
      <c r="L30" s="143">
        <f>SUMIF(H1:H28,"●",L1:L28)</f>
        <v>59600</v>
      </c>
      <c r="M30" s="144">
        <f>SUMIF(H1:H28,"●",M1:M28)</f>
        <v>85</v>
      </c>
      <c r="N30" s="145">
        <f>SUMIF(H1:H28,"●",N1:N28)</f>
        <v>6614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45" t="s">
        <v>91</v>
      </c>
      <c r="AE30" s="446"/>
      <c r="AF30" s="279">
        <f t="shared" ref="AF30" si="6">AF29/60</f>
        <v>77.083333333333329</v>
      </c>
      <c r="AG30" s="280">
        <f>AG29/60</f>
        <v>57.5</v>
      </c>
      <c r="AH30" s="280">
        <f t="shared" ref="AH30:AQ30" si="7">AH29/60</f>
        <v>87.083333333333329</v>
      </c>
      <c r="AI30" s="280">
        <f t="shared" si="7"/>
        <v>76.25</v>
      </c>
      <c r="AJ30" s="280">
        <f t="shared" si="7"/>
        <v>105.83333333333333</v>
      </c>
      <c r="AK30" s="280">
        <f t="shared" si="7"/>
        <v>57.5</v>
      </c>
      <c r="AL30" s="280">
        <f t="shared" si="7"/>
        <v>58.75</v>
      </c>
      <c r="AM30" s="280">
        <f t="shared" si="7"/>
        <v>125.41666666666667</v>
      </c>
      <c r="AN30" s="280">
        <f t="shared" si="7"/>
        <v>67.916666666666671</v>
      </c>
      <c r="AO30" s="280">
        <f t="shared" si="7"/>
        <v>76.666666666666671</v>
      </c>
      <c r="AP30" s="280">
        <f t="shared" si="7"/>
        <v>106.25</v>
      </c>
      <c r="AQ30" s="281">
        <f t="shared" si="7"/>
        <v>97.083333333333329</v>
      </c>
      <c r="AR30" s="340">
        <f>SUM(AF30:AQ30)</f>
        <v>993.33333333333326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17.333333333333332</v>
      </c>
      <c r="I31" s="1" t="s">
        <v>101</v>
      </c>
      <c r="J31" s="498" t="s">
        <v>19</v>
      </c>
      <c r="K31" s="499"/>
      <c r="L31" s="207">
        <f>L29-L30</f>
        <v>1040</v>
      </c>
      <c r="M31" s="208">
        <f t="shared" ref="M31" si="8">M29-M30</f>
        <v>20</v>
      </c>
      <c r="N31" s="209">
        <f>N29-N30</f>
        <v>104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66" t="s">
        <v>92</v>
      </c>
      <c r="AE31" s="467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64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  <row r="37" spans="3:31" x14ac:dyDescent="0.15">
      <c r="C37" s="218"/>
      <c r="D37" s="218"/>
      <c r="E37" s="218"/>
      <c r="F37" s="218"/>
      <c r="G37" s="218"/>
      <c r="H37" s="218"/>
      <c r="I37" s="218"/>
      <c r="J37" s="218"/>
      <c r="K37" s="218"/>
      <c r="M37" s="265"/>
      <c r="N37" s="265"/>
      <c r="O37" s="218"/>
      <c r="P37" s="218"/>
      <c r="Q37" s="218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</sheetData>
  <mergeCells count="53">
    <mergeCell ref="F2:G2"/>
    <mergeCell ref="H2:M2"/>
    <mergeCell ref="C4:E4"/>
    <mergeCell ref="G4:Q4"/>
    <mergeCell ref="B8:B10"/>
    <mergeCell ref="C8:C10"/>
    <mergeCell ref="D8:D10"/>
    <mergeCell ref="E8:E10"/>
    <mergeCell ref="W9:W10"/>
    <mergeCell ref="X9:X10"/>
    <mergeCell ref="Y9:Y10"/>
    <mergeCell ref="Z9:Z10"/>
    <mergeCell ref="C6:Q6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L9:AL10"/>
    <mergeCell ref="AA9:AA10"/>
    <mergeCell ref="AB9:AB10"/>
    <mergeCell ref="AC9:AC10"/>
    <mergeCell ref="AD9:AD10"/>
    <mergeCell ref="AE9:AE10"/>
    <mergeCell ref="AF9:AF10"/>
    <mergeCell ref="AG9:AG10"/>
    <mergeCell ref="AN9:AN10"/>
    <mergeCell ref="AO9:AO10"/>
    <mergeCell ref="AP9:AP10"/>
    <mergeCell ref="AQ9:AQ10"/>
    <mergeCell ref="AD30:AE30"/>
    <mergeCell ref="AH9:AH10"/>
    <mergeCell ref="AI9:AI10"/>
    <mergeCell ref="AJ9:AJ10"/>
    <mergeCell ref="AK9:AK10"/>
    <mergeCell ref="AM9:AM10"/>
    <mergeCell ref="AD31:AE31"/>
    <mergeCell ref="J29:K29"/>
    <mergeCell ref="J30:K30"/>
    <mergeCell ref="J31:K31"/>
    <mergeCell ref="AD29:AE29"/>
  </mergeCells>
  <phoneticPr fontId="5"/>
  <conditionalFormatting sqref="H22:H26 H28">
    <cfRule type="cellIs" dxfId="25" priority="9" stopIfTrue="1" operator="equal">
      <formula>"●"</formula>
    </cfRule>
  </conditionalFormatting>
  <conditionalFormatting sqref="H27">
    <cfRule type="cellIs" dxfId="24" priority="8" stopIfTrue="1" operator="equal">
      <formula>"●"</formula>
    </cfRule>
  </conditionalFormatting>
  <conditionalFormatting sqref="H21">
    <cfRule type="cellIs" dxfId="23" priority="7" stopIfTrue="1" operator="equal">
      <formula>"●"</formula>
    </cfRule>
  </conditionalFormatting>
  <conditionalFormatting sqref="I8 I10 H11:H20">
    <cfRule type="cellIs" dxfId="22" priority="4" stopIfTrue="1" operator="equal">
      <formula>"●"</formula>
    </cfRule>
  </conditionalFormatting>
  <conditionalFormatting sqref="E22">
    <cfRule type="expression" dxfId="21" priority="1" stopIfTrue="1">
      <formula>"F15=●"</formula>
    </cfRule>
  </conditionalFormatting>
  <dataValidations count="3"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A00-000000000000}">
      <formula1>"毎日,毎週,毎月,都度,毎年,その他"</formula1>
    </dataValidation>
    <dataValidation imeMode="off" allowBlank="1" showInputMessage="1" showErrorMessage="1" sqref="T1:T1048576 U27:AE1048576 U1:AE10 U11:AQ26 M11:N28" xr:uid="{00000000-0002-0000-0A00-000001000000}"/>
    <dataValidation type="list" allowBlank="1" showInputMessage="1" showErrorMessage="1" sqref="F11:K28" xr:uid="{00000000-0002-0000-0A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R33"/>
  <sheetViews>
    <sheetView view="pageBreakPreview" zoomScaleNormal="85" zoomScaleSheetLayoutView="100" workbookViewId="0">
      <pane xSplit="3" ySplit="10" topLeftCell="D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3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44" width="10.875" style="1" bestFit="1" customWidth="1"/>
    <col min="45" max="16384" width="9" style="1"/>
  </cols>
  <sheetData>
    <row r="1" spans="2:44" x14ac:dyDescent="0.15">
      <c r="H1" s="1">
        <f>VLOOKUP("合計",$G$11:$H$96,2,FALSE)</f>
        <v>6553.666666666667</v>
      </c>
      <c r="I1" s="1">
        <f>VLOOKUP("委託",$G$11:$H$96,2,FALSE)</f>
        <v>6522.666666666667</v>
      </c>
      <c r="J1" s="1">
        <f>VLOOKUP("職員",$G$11:$H$96,2,FALSE)</f>
        <v>31</v>
      </c>
      <c r="AF1" s="1">
        <f>VLOOKUP("合計(時間）",$AD$11:$AQ$96,3,FALSE)</f>
        <v>200</v>
      </c>
      <c r="AG1" s="1">
        <f>VLOOKUP("合計(時間）",$AD$11:$AQ$96,4,FALSE)</f>
        <v>866.66666666666663</v>
      </c>
      <c r="AH1" s="1">
        <f>VLOOKUP("合計(時間）",$AD$11:$AQ$96,5,FALSE)</f>
        <v>857.91666666666663</v>
      </c>
      <c r="AI1" s="1">
        <f>VLOOKUP("合計(時間）",$AD$11:$AQ$96,6,FALSE)</f>
        <v>3090.8333333333335</v>
      </c>
      <c r="AJ1" s="1">
        <f>VLOOKUP("合計(時間）",$AD$11:$AQ$96,7,FALSE)</f>
        <v>670.75</v>
      </c>
      <c r="AK1" s="1">
        <f>VLOOKUP("合計(時間）",$AD$11:$AQ$96,8,FALSE)</f>
        <v>706.91666666666663</v>
      </c>
      <c r="AL1" s="1">
        <f>VLOOKUP("合計(時間）",$AD$11:$AQ$96,9,FALSE)</f>
        <v>60.833333333333336</v>
      </c>
      <c r="AM1" s="1">
        <f>VLOOKUP("合計(時間）",$AD$11:$AQ$96,10,FALSE)</f>
        <v>39.166666666666664</v>
      </c>
      <c r="AN1" s="1">
        <f>VLOOKUP("合計(時間）",$AD$11:$AQ$96,11,FALSE)</f>
        <v>21.166666666666668</v>
      </c>
      <c r="AO1" s="1">
        <f>VLOOKUP("合計(時間）",$AD$11:$AQ$96,12,FALSE)</f>
        <v>8.4166666666666661</v>
      </c>
      <c r="AP1" s="1">
        <f>VLOOKUP("合計(時間）",$AD$11:$AQ$96,13,FALSE)</f>
        <v>0</v>
      </c>
      <c r="AQ1" s="1">
        <f>VLOOKUP("合計(時間）",$AD$11:$AQ$96,14,FALSE)</f>
        <v>0</v>
      </c>
    </row>
    <row r="2" spans="2:44" ht="19.5" customHeight="1" x14ac:dyDescent="0.15">
      <c r="B2" s="18" t="s">
        <v>41</v>
      </c>
      <c r="C2" s="15" t="s">
        <v>130</v>
      </c>
      <c r="D2" s="15"/>
      <c r="E2" s="350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50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81" t="s">
        <v>145</v>
      </c>
      <c r="D4" s="481"/>
      <c r="E4" s="481"/>
      <c r="F4" s="36" t="s">
        <v>96</v>
      </c>
      <c r="G4" s="500" t="s">
        <v>146</v>
      </c>
      <c r="H4" s="500"/>
      <c r="I4" s="500"/>
      <c r="J4" s="500"/>
      <c r="K4" s="500"/>
      <c r="L4" s="500"/>
      <c r="M4" s="500"/>
      <c r="N4" s="500"/>
      <c r="O4" s="500"/>
      <c r="P4" s="500"/>
      <c r="Q4" s="501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83" t="s">
        <v>194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4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4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4" ht="22.5" customHeight="1" x14ac:dyDescent="0.15">
      <c r="B11" s="20">
        <v>1</v>
      </c>
      <c r="C11" s="219" t="s">
        <v>195</v>
      </c>
      <c r="D11" s="219" t="s">
        <v>252</v>
      </c>
      <c r="E11" s="376"/>
      <c r="F11" s="377"/>
      <c r="G11" s="378"/>
      <c r="H11" s="225" t="s">
        <v>168</v>
      </c>
      <c r="I11" s="379"/>
      <c r="J11" s="379"/>
      <c r="K11" s="380"/>
      <c r="L11" s="149">
        <f t="shared" ref="L11:L24" si="0">M11*N11</f>
        <v>24000</v>
      </c>
      <c r="M11" s="331">
        <v>3</v>
      </c>
      <c r="N11" s="321">
        <f>S11</f>
        <v>8000</v>
      </c>
      <c r="O11" s="255"/>
      <c r="P11" s="254"/>
      <c r="Q11" s="252"/>
      <c r="R11" s="157" t="str">
        <f t="shared" ref="R11:R24" si="1">IF(S11=N11,"○","相違あり")</f>
        <v>○</v>
      </c>
      <c r="S11" s="322">
        <f t="shared" ref="S11:S24" si="2">SUM(T11:AE11)</f>
        <v>8000</v>
      </c>
      <c r="T11" s="332">
        <v>4000</v>
      </c>
      <c r="U11" s="332">
        <v>4000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86">
        <v>12000</v>
      </c>
      <c r="AG11" s="386">
        <v>12000</v>
      </c>
      <c r="AH11" s="386">
        <v>0</v>
      </c>
      <c r="AI11" s="386">
        <v>0</v>
      </c>
      <c r="AJ11" s="386">
        <v>0</v>
      </c>
      <c r="AK11" s="386">
        <v>0</v>
      </c>
      <c r="AL11" s="386">
        <v>0</v>
      </c>
      <c r="AM11" s="386">
        <v>0</v>
      </c>
      <c r="AN11" s="386">
        <v>0</v>
      </c>
      <c r="AO11" s="386">
        <v>0</v>
      </c>
      <c r="AP11" s="386">
        <v>0</v>
      </c>
      <c r="AQ11" s="386">
        <v>0</v>
      </c>
      <c r="AR11" s="341"/>
    </row>
    <row r="12" spans="2:44" ht="22.5" customHeight="1" x14ac:dyDescent="0.15">
      <c r="B12" s="20">
        <v>2</v>
      </c>
      <c r="C12" s="219" t="s">
        <v>196</v>
      </c>
      <c r="D12" s="219" t="s">
        <v>251</v>
      </c>
      <c r="E12" s="376"/>
      <c r="F12" s="381"/>
      <c r="G12" s="382"/>
      <c r="H12" s="225" t="s">
        <v>168</v>
      </c>
      <c r="I12" s="360"/>
      <c r="J12" s="360"/>
      <c r="K12" s="383"/>
      <c r="L12" s="149">
        <f t="shared" si="0"/>
        <v>40000</v>
      </c>
      <c r="M12" s="331">
        <v>5</v>
      </c>
      <c r="N12" s="321">
        <f t="shared" ref="N12:N22" si="3">S12</f>
        <v>8000</v>
      </c>
      <c r="O12" s="250" t="s">
        <v>206</v>
      </c>
      <c r="P12" s="251"/>
      <c r="Q12" s="252"/>
      <c r="R12" s="157" t="str">
        <f t="shared" si="1"/>
        <v>○</v>
      </c>
      <c r="S12" s="322">
        <f t="shared" si="2"/>
        <v>8000</v>
      </c>
      <c r="T12" s="332">
        <v>0</v>
      </c>
      <c r="U12" s="332">
        <v>8000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332">
        <v>0</v>
      </c>
      <c r="AF12" s="386">
        <v>0</v>
      </c>
      <c r="AG12" s="386">
        <v>40000</v>
      </c>
      <c r="AH12" s="386">
        <v>0</v>
      </c>
      <c r="AI12" s="386">
        <v>0</v>
      </c>
      <c r="AJ12" s="386">
        <v>0</v>
      </c>
      <c r="AK12" s="386">
        <v>0</v>
      </c>
      <c r="AL12" s="386">
        <v>0</v>
      </c>
      <c r="AM12" s="386">
        <v>0</v>
      </c>
      <c r="AN12" s="386">
        <v>0</v>
      </c>
      <c r="AO12" s="386">
        <v>0</v>
      </c>
      <c r="AP12" s="386">
        <v>0</v>
      </c>
      <c r="AQ12" s="386">
        <v>0</v>
      </c>
      <c r="AR12" s="341"/>
    </row>
    <row r="13" spans="2:44" ht="22.5" customHeight="1" x14ac:dyDescent="0.15">
      <c r="B13" s="20">
        <v>3</v>
      </c>
      <c r="C13" s="219" t="s">
        <v>197</v>
      </c>
      <c r="D13" s="219" t="s">
        <v>198</v>
      </c>
      <c r="E13" s="220"/>
      <c r="F13" s="227"/>
      <c r="G13" s="228"/>
      <c r="H13" s="225" t="s">
        <v>168</v>
      </c>
      <c r="I13" s="225"/>
      <c r="J13" s="225"/>
      <c r="K13" s="226"/>
      <c r="L13" s="149">
        <f>M13*N13</f>
        <v>67500</v>
      </c>
      <c r="M13" s="335">
        <v>15</v>
      </c>
      <c r="N13" s="321">
        <f t="shared" si="3"/>
        <v>4500</v>
      </c>
      <c r="O13" s="250" t="s">
        <v>207</v>
      </c>
      <c r="P13" s="251"/>
      <c r="Q13" s="252"/>
      <c r="R13" s="157" t="str">
        <f t="shared" si="1"/>
        <v>○</v>
      </c>
      <c r="S13" s="322">
        <f t="shared" si="2"/>
        <v>4500</v>
      </c>
      <c r="T13" s="332">
        <v>0</v>
      </c>
      <c r="U13" s="332">
        <v>0</v>
      </c>
      <c r="V13" s="332">
        <v>850</v>
      </c>
      <c r="W13" s="332">
        <v>3400</v>
      </c>
      <c r="X13" s="332">
        <v>150</v>
      </c>
      <c r="Y13" s="332">
        <v>50</v>
      </c>
      <c r="Z13" s="332">
        <v>20</v>
      </c>
      <c r="AA13" s="332">
        <v>20</v>
      </c>
      <c r="AB13" s="332">
        <v>10</v>
      </c>
      <c r="AC13" s="332">
        <v>0</v>
      </c>
      <c r="AD13" s="332">
        <v>0</v>
      </c>
      <c r="AE13" s="332">
        <v>0</v>
      </c>
      <c r="AF13" s="386">
        <v>0</v>
      </c>
      <c r="AG13" s="386">
        <v>0</v>
      </c>
      <c r="AH13" s="386">
        <v>12750</v>
      </c>
      <c r="AI13" s="386">
        <v>51000</v>
      </c>
      <c r="AJ13" s="386">
        <v>2250</v>
      </c>
      <c r="AK13" s="386">
        <v>750</v>
      </c>
      <c r="AL13" s="386">
        <v>300</v>
      </c>
      <c r="AM13" s="386">
        <v>300</v>
      </c>
      <c r="AN13" s="386">
        <v>150</v>
      </c>
      <c r="AO13" s="386">
        <v>0</v>
      </c>
      <c r="AP13" s="386">
        <v>0</v>
      </c>
      <c r="AQ13" s="386">
        <v>0</v>
      </c>
      <c r="AR13" s="341"/>
    </row>
    <row r="14" spans="2:44" ht="22.5" customHeight="1" x14ac:dyDescent="0.15">
      <c r="B14" s="20">
        <v>4</v>
      </c>
      <c r="C14" s="219" t="s">
        <v>199</v>
      </c>
      <c r="D14" s="219" t="s">
        <v>200</v>
      </c>
      <c r="E14" s="220" t="s">
        <v>201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67500</v>
      </c>
      <c r="M14" s="335">
        <v>15</v>
      </c>
      <c r="N14" s="321">
        <f t="shared" si="3"/>
        <v>4500</v>
      </c>
      <c r="O14" s="250"/>
      <c r="P14" s="251"/>
      <c r="Q14" s="252"/>
      <c r="R14" s="157" t="str">
        <f t="shared" si="1"/>
        <v>○</v>
      </c>
      <c r="S14" s="322">
        <f t="shared" si="2"/>
        <v>4500</v>
      </c>
      <c r="T14" s="332">
        <v>0</v>
      </c>
      <c r="U14" s="332">
        <v>0</v>
      </c>
      <c r="V14" s="332">
        <v>1250</v>
      </c>
      <c r="W14" s="332">
        <v>3000</v>
      </c>
      <c r="X14" s="332">
        <v>150</v>
      </c>
      <c r="Y14" s="332">
        <v>50</v>
      </c>
      <c r="Z14" s="332">
        <v>20</v>
      </c>
      <c r="AA14" s="332">
        <v>20</v>
      </c>
      <c r="AB14" s="332">
        <v>10</v>
      </c>
      <c r="AC14" s="332">
        <v>0</v>
      </c>
      <c r="AD14" s="332">
        <v>0</v>
      </c>
      <c r="AE14" s="332">
        <v>0</v>
      </c>
      <c r="AF14" s="386">
        <v>0</v>
      </c>
      <c r="AG14" s="386">
        <v>0</v>
      </c>
      <c r="AH14" s="386">
        <v>18750</v>
      </c>
      <c r="AI14" s="386">
        <v>45000</v>
      </c>
      <c r="AJ14" s="386">
        <v>2250</v>
      </c>
      <c r="AK14" s="386">
        <v>750</v>
      </c>
      <c r="AL14" s="386">
        <v>300</v>
      </c>
      <c r="AM14" s="386">
        <v>300</v>
      </c>
      <c r="AN14" s="386">
        <v>150</v>
      </c>
      <c r="AO14" s="386">
        <v>0</v>
      </c>
      <c r="AP14" s="386">
        <v>0</v>
      </c>
      <c r="AQ14" s="386">
        <v>0</v>
      </c>
      <c r="AR14" s="341"/>
    </row>
    <row r="15" spans="2:44" ht="22.5" customHeight="1" x14ac:dyDescent="0.15">
      <c r="B15" s="20">
        <v>5</v>
      </c>
      <c r="C15" s="219" t="s">
        <v>202</v>
      </c>
      <c r="D15" s="219" t="s">
        <v>203</v>
      </c>
      <c r="E15" s="220" t="s">
        <v>204</v>
      </c>
      <c r="F15" s="231"/>
      <c r="G15" s="232"/>
      <c r="H15" s="225" t="s">
        <v>168</v>
      </c>
      <c r="I15" s="229"/>
      <c r="J15" s="229"/>
      <c r="K15" s="230"/>
      <c r="L15" s="149">
        <f t="shared" si="0"/>
        <v>67500</v>
      </c>
      <c r="M15" s="335">
        <v>15</v>
      </c>
      <c r="N15" s="321">
        <f t="shared" si="3"/>
        <v>4500</v>
      </c>
      <c r="O15" s="255"/>
      <c r="P15" s="251"/>
      <c r="Q15" s="252"/>
      <c r="R15" s="157" t="str">
        <f t="shared" si="1"/>
        <v>○</v>
      </c>
      <c r="S15" s="322">
        <f>SUM(T15:AE15)</f>
        <v>4500</v>
      </c>
      <c r="T15" s="332">
        <v>0</v>
      </c>
      <c r="U15" s="332">
        <v>0</v>
      </c>
      <c r="V15" s="332">
        <v>850</v>
      </c>
      <c r="W15" s="332">
        <v>3400</v>
      </c>
      <c r="X15" s="332">
        <v>150</v>
      </c>
      <c r="Y15" s="332">
        <v>50</v>
      </c>
      <c r="Z15" s="332">
        <v>20</v>
      </c>
      <c r="AA15" s="332">
        <v>20</v>
      </c>
      <c r="AB15" s="332">
        <v>10</v>
      </c>
      <c r="AC15" s="332">
        <v>0</v>
      </c>
      <c r="AD15" s="332">
        <v>0</v>
      </c>
      <c r="AE15" s="332">
        <v>0</v>
      </c>
      <c r="AF15" s="386">
        <v>0</v>
      </c>
      <c r="AG15" s="386">
        <v>0</v>
      </c>
      <c r="AH15" s="386">
        <v>12750</v>
      </c>
      <c r="AI15" s="386">
        <v>51000</v>
      </c>
      <c r="AJ15" s="386">
        <v>2250</v>
      </c>
      <c r="AK15" s="386">
        <v>750</v>
      </c>
      <c r="AL15" s="386">
        <v>300</v>
      </c>
      <c r="AM15" s="386">
        <v>300</v>
      </c>
      <c r="AN15" s="386">
        <v>150</v>
      </c>
      <c r="AO15" s="386">
        <v>0</v>
      </c>
      <c r="AP15" s="386">
        <v>0</v>
      </c>
      <c r="AQ15" s="386">
        <v>0</v>
      </c>
      <c r="AR15" s="341"/>
    </row>
    <row r="16" spans="2:44" ht="22.5" customHeight="1" x14ac:dyDescent="0.15">
      <c r="B16" s="20">
        <v>6</v>
      </c>
      <c r="C16" s="219" t="s">
        <v>205</v>
      </c>
      <c r="D16" s="219" t="s">
        <v>208</v>
      </c>
      <c r="E16" s="220"/>
      <c r="F16" s="231"/>
      <c r="G16" s="232"/>
      <c r="H16" s="225" t="s">
        <v>168</v>
      </c>
      <c r="I16" s="229"/>
      <c r="J16" s="229"/>
      <c r="K16" s="230"/>
      <c r="L16" s="149">
        <f t="shared" si="0"/>
        <v>83000</v>
      </c>
      <c r="M16" s="335">
        <v>10</v>
      </c>
      <c r="N16" s="321">
        <f t="shared" si="3"/>
        <v>8300</v>
      </c>
      <c r="O16" s="255"/>
      <c r="P16" s="251"/>
      <c r="Q16" s="252"/>
      <c r="R16" s="157" t="str">
        <f t="shared" si="1"/>
        <v>○</v>
      </c>
      <c r="S16" s="322">
        <f t="shared" ref="S16:S17" si="4">SUM(T16:AE16)</f>
        <v>8300</v>
      </c>
      <c r="T16" s="332">
        <v>0</v>
      </c>
      <c r="U16" s="332">
        <v>0</v>
      </c>
      <c r="V16" s="332">
        <v>700</v>
      </c>
      <c r="W16" s="332">
        <v>3800</v>
      </c>
      <c r="X16" s="332">
        <v>3300</v>
      </c>
      <c r="Y16" s="332">
        <v>250</v>
      </c>
      <c r="Z16" s="332">
        <v>110</v>
      </c>
      <c r="AA16" s="332">
        <v>60</v>
      </c>
      <c r="AB16" s="332">
        <v>50</v>
      </c>
      <c r="AC16" s="332">
        <v>30</v>
      </c>
      <c r="AD16" s="332">
        <v>0</v>
      </c>
      <c r="AE16" s="332">
        <v>0</v>
      </c>
      <c r="AF16" s="386">
        <v>0</v>
      </c>
      <c r="AG16" s="386">
        <v>0</v>
      </c>
      <c r="AH16" s="386">
        <v>7000</v>
      </c>
      <c r="AI16" s="386">
        <v>38000</v>
      </c>
      <c r="AJ16" s="386">
        <v>33000</v>
      </c>
      <c r="AK16" s="386">
        <v>2500</v>
      </c>
      <c r="AL16" s="386">
        <v>1100</v>
      </c>
      <c r="AM16" s="386">
        <v>600</v>
      </c>
      <c r="AN16" s="386">
        <v>500</v>
      </c>
      <c r="AO16" s="386">
        <v>300</v>
      </c>
      <c r="AP16" s="386">
        <v>0</v>
      </c>
      <c r="AQ16" s="386">
        <v>0</v>
      </c>
      <c r="AR16" s="341"/>
    </row>
    <row r="17" spans="2:44" ht="22.5" customHeight="1" x14ac:dyDescent="0.15">
      <c r="B17" s="20">
        <v>7</v>
      </c>
      <c r="C17" s="219" t="s">
        <v>165</v>
      </c>
      <c r="D17" s="219"/>
      <c r="E17" s="220"/>
      <c r="F17" s="231"/>
      <c r="G17" s="232"/>
      <c r="H17" s="225"/>
      <c r="I17" s="229" t="s">
        <v>168</v>
      </c>
      <c r="J17" s="229"/>
      <c r="K17" s="230"/>
      <c r="L17" s="149">
        <f t="shared" si="0"/>
        <v>1240</v>
      </c>
      <c r="M17" s="335">
        <v>10</v>
      </c>
      <c r="N17" s="321">
        <f t="shared" si="3"/>
        <v>124</v>
      </c>
      <c r="O17" s="250"/>
      <c r="P17" s="251"/>
      <c r="Q17" s="252"/>
      <c r="R17" s="157" t="str">
        <f t="shared" si="1"/>
        <v>○</v>
      </c>
      <c r="S17" s="322">
        <f t="shared" si="4"/>
        <v>124</v>
      </c>
      <c r="T17" s="332">
        <v>0</v>
      </c>
      <c r="U17" s="332">
        <v>0</v>
      </c>
      <c r="V17" s="332">
        <v>15</v>
      </c>
      <c r="W17" s="332">
        <v>30</v>
      </c>
      <c r="X17" s="332">
        <v>33</v>
      </c>
      <c r="Y17" s="332">
        <v>11</v>
      </c>
      <c r="Z17" s="332">
        <v>10</v>
      </c>
      <c r="AA17" s="332">
        <v>10</v>
      </c>
      <c r="AB17" s="332">
        <v>8</v>
      </c>
      <c r="AC17" s="332">
        <v>7</v>
      </c>
      <c r="AD17" s="332">
        <v>0</v>
      </c>
      <c r="AE17" s="332">
        <v>0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  <c r="AR17" s="341"/>
    </row>
    <row r="18" spans="2:44" ht="22.5" customHeight="1" x14ac:dyDescent="0.15">
      <c r="B18" s="20">
        <v>8</v>
      </c>
      <c r="C18" s="219" t="s">
        <v>166</v>
      </c>
      <c r="D18" s="219"/>
      <c r="E18" s="220"/>
      <c r="F18" s="231"/>
      <c r="G18" s="232"/>
      <c r="H18" s="225"/>
      <c r="I18" s="229"/>
      <c r="J18" s="229" t="s">
        <v>168</v>
      </c>
      <c r="K18" s="230"/>
      <c r="L18" s="149">
        <f t="shared" si="0"/>
        <v>620</v>
      </c>
      <c r="M18" s="335">
        <v>5</v>
      </c>
      <c r="N18" s="321">
        <f t="shared" si="3"/>
        <v>124</v>
      </c>
      <c r="O18" s="255"/>
      <c r="P18" s="251"/>
      <c r="Q18" s="252"/>
      <c r="R18" s="157" t="str">
        <f t="shared" si="1"/>
        <v>○</v>
      </c>
      <c r="S18" s="322">
        <f t="shared" si="2"/>
        <v>124</v>
      </c>
      <c r="T18" s="332">
        <v>0</v>
      </c>
      <c r="U18" s="332">
        <v>0</v>
      </c>
      <c r="V18" s="332">
        <v>15</v>
      </c>
      <c r="W18" s="332">
        <v>30</v>
      </c>
      <c r="X18" s="332">
        <v>33</v>
      </c>
      <c r="Y18" s="332">
        <v>11</v>
      </c>
      <c r="Z18" s="332">
        <v>10</v>
      </c>
      <c r="AA18" s="332">
        <v>10</v>
      </c>
      <c r="AB18" s="332">
        <v>8</v>
      </c>
      <c r="AC18" s="332">
        <v>7</v>
      </c>
      <c r="AD18" s="332">
        <v>0</v>
      </c>
      <c r="AE18" s="332">
        <v>0</v>
      </c>
      <c r="AF18" s="386">
        <v>0</v>
      </c>
      <c r="AG18" s="386">
        <v>0</v>
      </c>
      <c r="AH18" s="386">
        <v>0</v>
      </c>
      <c r="AI18" s="386">
        <v>0</v>
      </c>
      <c r="AJ18" s="386">
        <v>0</v>
      </c>
      <c r="AK18" s="386">
        <v>0</v>
      </c>
      <c r="AL18" s="386">
        <v>0</v>
      </c>
      <c r="AM18" s="386">
        <v>0</v>
      </c>
      <c r="AN18" s="386">
        <v>0</v>
      </c>
      <c r="AO18" s="386">
        <v>0</v>
      </c>
      <c r="AP18" s="386">
        <v>0</v>
      </c>
      <c r="AQ18" s="386">
        <v>0</v>
      </c>
      <c r="AR18" s="341"/>
    </row>
    <row r="19" spans="2:44" ht="22.5" customHeight="1" x14ac:dyDescent="0.15">
      <c r="B19" s="20">
        <v>9</v>
      </c>
      <c r="C19" s="219" t="s">
        <v>167</v>
      </c>
      <c r="D19" s="219" t="s">
        <v>256</v>
      </c>
      <c r="E19" s="220"/>
      <c r="F19" s="231"/>
      <c r="G19" s="232"/>
      <c r="H19" s="225" t="s">
        <v>168</v>
      </c>
      <c r="I19" s="229"/>
      <c r="J19" s="229"/>
      <c r="K19" s="230"/>
      <c r="L19" s="149">
        <f t="shared" si="0"/>
        <v>1860</v>
      </c>
      <c r="M19" s="335">
        <v>15</v>
      </c>
      <c r="N19" s="321">
        <f t="shared" si="3"/>
        <v>124</v>
      </c>
      <c r="O19" s="250"/>
      <c r="P19" s="251"/>
      <c r="Q19" s="252"/>
      <c r="R19" s="157" t="str">
        <f t="shared" si="1"/>
        <v>○</v>
      </c>
      <c r="S19" s="322">
        <f t="shared" si="2"/>
        <v>124</v>
      </c>
      <c r="T19" s="332">
        <v>0</v>
      </c>
      <c r="U19" s="332">
        <v>0</v>
      </c>
      <c r="V19" s="332">
        <v>15</v>
      </c>
      <c r="W19" s="332">
        <v>30</v>
      </c>
      <c r="X19" s="332">
        <v>33</v>
      </c>
      <c r="Y19" s="332">
        <v>11</v>
      </c>
      <c r="Z19" s="332">
        <v>10</v>
      </c>
      <c r="AA19" s="332">
        <v>10</v>
      </c>
      <c r="AB19" s="332">
        <v>8</v>
      </c>
      <c r="AC19" s="332">
        <v>7</v>
      </c>
      <c r="AD19" s="332">
        <v>0</v>
      </c>
      <c r="AE19" s="332">
        <v>0</v>
      </c>
      <c r="AF19" s="386">
        <v>0</v>
      </c>
      <c r="AG19" s="386">
        <v>0</v>
      </c>
      <c r="AH19" s="386">
        <v>225</v>
      </c>
      <c r="AI19" s="386">
        <v>450</v>
      </c>
      <c r="AJ19" s="386">
        <v>495</v>
      </c>
      <c r="AK19" s="386">
        <v>165</v>
      </c>
      <c r="AL19" s="386">
        <v>150</v>
      </c>
      <c r="AM19" s="386">
        <v>150</v>
      </c>
      <c r="AN19" s="386">
        <v>120</v>
      </c>
      <c r="AO19" s="386">
        <v>105</v>
      </c>
      <c r="AP19" s="386">
        <v>0</v>
      </c>
      <c r="AQ19" s="386">
        <v>0</v>
      </c>
      <c r="AR19" s="341"/>
    </row>
    <row r="20" spans="2:44" ht="22.5" customHeight="1" x14ac:dyDescent="0.15">
      <c r="B20" s="20">
        <v>10</v>
      </c>
      <c r="C20" s="233" t="s">
        <v>243</v>
      </c>
      <c r="D20" s="233" t="s">
        <v>244</v>
      </c>
      <c r="E20" s="220"/>
      <c r="F20" s="227"/>
      <c r="G20" s="228"/>
      <c r="H20" s="225" t="s">
        <v>168</v>
      </c>
      <c r="I20" s="225"/>
      <c r="J20" s="225"/>
      <c r="K20" s="226"/>
      <c r="L20" s="149">
        <f t="shared" si="0"/>
        <v>40000</v>
      </c>
      <c r="M20" s="331">
        <v>5</v>
      </c>
      <c r="N20" s="321">
        <f t="shared" si="3"/>
        <v>8000</v>
      </c>
      <c r="O20" s="247"/>
      <c r="P20" s="245"/>
      <c r="Q20" s="252"/>
      <c r="R20" s="157" t="str">
        <f t="shared" si="1"/>
        <v>○</v>
      </c>
      <c r="S20" s="322">
        <f t="shared" si="2"/>
        <v>8000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7500</v>
      </c>
      <c r="Z20" s="332">
        <v>300</v>
      </c>
      <c r="AA20" s="332">
        <v>140</v>
      </c>
      <c r="AB20" s="332">
        <v>40</v>
      </c>
      <c r="AC20" s="332">
        <v>20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37500</v>
      </c>
      <c r="AL20" s="386">
        <v>1500</v>
      </c>
      <c r="AM20" s="386">
        <v>700</v>
      </c>
      <c r="AN20" s="386">
        <v>200</v>
      </c>
      <c r="AO20" s="386">
        <v>100</v>
      </c>
      <c r="AP20" s="386">
        <v>0</v>
      </c>
      <c r="AQ20" s="386">
        <v>0</v>
      </c>
      <c r="AR20" s="341"/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>M21*N21</f>
        <v>0</v>
      </c>
      <c r="M21" s="335"/>
      <c r="N21" s="321">
        <f t="shared" si="3"/>
        <v>0</v>
      </c>
      <c r="O21" s="250"/>
      <c r="P21" s="254"/>
      <c r="Q21" s="252"/>
      <c r="R21" s="157" t="str">
        <f>IF(S21=N21,"○","相違あり")</f>
        <v>○</v>
      </c>
      <c r="S21" s="322">
        <f>SUM(T21:AE21)</f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  <c r="AR21" s="341"/>
    </row>
    <row r="22" spans="2:44" ht="22.5" customHeight="1" x14ac:dyDescent="0.15">
      <c r="B22" s="20">
        <v>12</v>
      </c>
      <c r="C22" s="233"/>
      <c r="D22" s="219"/>
      <c r="E22" s="220"/>
      <c r="F22" s="231"/>
      <c r="G22" s="232"/>
      <c r="H22" s="225"/>
      <c r="I22" s="229"/>
      <c r="J22" s="229"/>
      <c r="K22" s="230"/>
      <c r="L22" s="149">
        <f>M22*N22</f>
        <v>0</v>
      </c>
      <c r="M22" s="335"/>
      <c r="N22" s="321">
        <f t="shared" si="3"/>
        <v>0</v>
      </c>
      <c r="O22" s="250"/>
      <c r="P22" s="254"/>
      <c r="Q22" s="252"/>
      <c r="R22" s="157" t="str">
        <f>IF(S22=N22,"○","相違あり")</f>
        <v>○</v>
      </c>
      <c r="S22" s="322">
        <f>SUM(T22:AE22)</f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  <c r="AR22" s="341"/>
    </row>
    <row r="23" spans="2:44" ht="22.5" customHeight="1" x14ac:dyDescent="0.15">
      <c r="B23" s="20">
        <v>13</v>
      </c>
      <c r="C23" s="233"/>
      <c r="D23" s="233"/>
      <c r="E23" s="361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/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4"/>
      <c r="AF23" s="387">
        <v>0</v>
      </c>
      <c r="AG23" s="388">
        <v>0</v>
      </c>
      <c r="AH23" s="388">
        <v>0</v>
      </c>
      <c r="AI23" s="388">
        <v>0</v>
      </c>
      <c r="AJ23" s="388">
        <v>0</v>
      </c>
      <c r="AK23" s="388">
        <v>0</v>
      </c>
      <c r="AL23" s="388">
        <v>0</v>
      </c>
      <c r="AM23" s="388">
        <v>0</v>
      </c>
      <c r="AN23" s="388">
        <v>0</v>
      </c>
      <c r="AO23" s="388">
        <v>0</v>
      </c>
      <c r="AP23" s="388">
        <v>0</v>
      </c>
      <c r="AQ23" s="388">
        <v>0</v>
      </c>
      <c r="AR23" s="341"/>
    </row>
    <row r="24" spans="2:44" ht="22.5" customHeight="1" thickBot="1" x14ac:dyDescent="0.2">
      <c r="B24" s="21"/>
      <c r="C24" s="219"/>
      <c r="D24" s="236"/>
      <c r="E24" s="237"/>
      <c r="F24" s="240"/>
      <c r="G24" s="241"/>
      <c r="H24" s="238"/>
      <c r="I24" s="238"/>
      <c r="J24" s="238"/>
      <c r="K24" s="239"/>
      <c r="L24" s="150">
        <f t="shared" si="0"/>
        <v>0</v>
      </c>
      <c r="M24" s="362"/>
      <c r="N24" s="363"/>
      <c r="O24" s="258"/>
      <c r="P24" s="259"/>
      <c r="Q24" s="260"/>
      <c r="R24" s="157" t="str">
        <f t="shared" si="1"/>
        <v>○</v>
      </c>
      <c r="S24" s="322">
        <f t="shared" si="2"/>
        <v>0</v>
      </c>
      <c r="T24" s="332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4"/>
      <c r="AF24" s="387">
        <v>0</v>
      </c>
      <c r="AG24" s="388">
        <v>0</v>
      </c>
      <c r="AH24" s="388">
        <v>0</v>
      </c>
      <c r="AI24" s="388">
        <v>0</v>
      </c>
      <c r="AJ24" s="388">
        <v>0</v>
      </c>
      <c r="AK24" s="388">
        <v>0</v>
      </c>
      <c r="AL24" s="388">
        <v>0</v>
      </c>
      <c r="AM24" s="388">
        <v>0</v>
      </c>
      <c r="AN24" s="388">
        <v>0</v>
      </c>
      <c r="AO24" s="388">
        <v>0</v>
      </c>
      <c r="AP24" s="388">
        <v>0</v>
      </c>
      <c r="AQ24" s="388">
        <v>0</v>
      </c>
      <c r="AR24" s="341"/>
    </row>
    <row r="25" spans="2:44" s="267" customFormat="1" ht="22.5" customHeight="1" x14ac:dyDescent="0.15">
      <c r="B25" s="268"/>
      <c r="C25" s="269"/>
      <c r="D25" s="270"/>
      <c r="E25" s="271"/>
      <c r="F25" s="271"/>
      <c r="G25" s="175" t="s">
        <v>18</v>
      </c>
      <c r="H25" s="173">
        <f>L25/60</f>
        <v>6553.666666666667</v>
      </c>
      <c r="I25" s="1" t="s">
        <v>101</v>
      </c>
      <c r="J25" s="494" t="s">
        <v>18</v>
      </c>
      <c r="K25" s="495"/>
      <c r="L25" s="364">
        <f>SUM(L1:L24)</f>
        <v>393220</v>
      </c>
      <c r="M25" s="365">
        <f>SUM(M1:M24)</f>
        <v>98</v>
      </c>
      <c r="N25" s="366">
        <f>SUM(N1:N24)</f>
        <v>46172</v>
      </c>
      <c r="O25" s="366"/>
      <c r="P25" s="273"/>
      <c r="Q25" s="274"/>
      <c r="R25" s="275"/>
      <c r="S25" s="275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452" t="s">
        <v>90</v>
      </c>
      <c r="AE25" s="453"/>
      <c r="AF25" s="367">
        <f t="shared" ref="AF25:AQ25" si="5">SUM(AF11:AF24)</f>
        <v>12000</v>
      </c>
      <c r="AG25" s="368">
        <f t="shared" si="5"/>
        <v>52000</v>
      </c>
      <c r="AH25" s="368">
        <f t="shared" si="5"/>
        <v>51475</v>
      </c>
      <c r="AI25" s="368">
        <f t="shared" si="5"/>
        <v>185450</v>
      </c>
      <c r="AJ25" s="368">
        <f t="shared" si="5"/>
        <v>40245</v>
      </c>
      <c r="AK25" s="368">
        <f t="shared" si="5"/>
        <v>42415</v>
      </c>
      <c r="AL25" s="368">
        <f t="shared" si="5"/>
        <v>3650</v>
      </c>
      <c r="AM25" s="368">
        <f t="shared" si="5"/>
        <v>2350</v>
      </c>
      <c r="AN25" s="368">
        <f t="shared" si="5"/>
        <v>1270</v>
      </c>
      <c r="AO25" s="368">
        <f t="shared" si="5"/>
        <v>505</v>
      </c>
      <c r="AP25" s="368">
        <f t="shared" si="5"/>
        <v>0</v>
      </c>
      <c r="AQ25" s="369">
        <f t="shared" si="5"/>
        <v>0</v>
      </c>
      <c r="AR25" s="342"/>
    </row>
    <row r="26" spans="2:44" s="267" customFormat="1" ht="22.5" customHeight="1" thickBot="1" x14ac:dyDescent="0.2">
      <c r="B26" s="268"/>
      <c r="C26" s="270"/>
      <c r="D26" s="270"/>
      <c r="E26" s="271"/>
      <c r="F26" s="271"/>
      <c r="G26" s="175" t="s">
        <v>107</v>
      </c>
      <c r="H26" s="173">
        <f>L26/60</f>
        <v>6522.666666666667</v>
      </c>
      <c r="I26" s="1" t="s">
        <v>101</v>
      </c>
      <c r="J26" s="496" t="s">
        <v>1</v>
      </c>
      <c r="K26" s="497"/>
      <c r="L26" s="370">
        <f>SUMIF(H1:H24,"●",L1:L24)</f>
        <v>391360</v>
      </c>
      <c r="M26" s="371">
        <f>SUMIF(H1:H24,"●",M1:M24)</f>
        <v>83</v>
      </c>
      <c r="N26" s="372">
        <f>SUMIF(H1:H24,"●",N1:N24)</f>
        <v>45924</v>
      </c>
      <c r="O26" s="372"/>
      <c r="P26" s="273"/>
      <c r="Q26" s="274"/>
      <c r="R26" s="275"/>
      <c r="S26" s="275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445" t="s">
        <v>91</v>
      </c>
      <c r="AE26" s="446"/>
      <c r="AF26" s="279">
        <f t="shared" ref="AF26" si="6">AF25/60</f>
        <v>200</v>
      </c>
      <c r="AG26" s="280">
        <f>AG25/60</f>
        <v>866.66666666666663</v>
      </c>
      <c r="AH26" s="280">
        <f t="shared" ref="AH26:AQ26" si="7">AH25/60</f>
        <v>857.91666666666663</v>
      </c>
      <c r="AI26" s="280">
        <f t="shared" si="7"/>
        <v>3090.8333333333335</v>
      </c>
      <c r="AJ26" s="280">
        <f t="shared" si="7"/>
        <v>670.75</v>
      </c>
      <c r="AK26" s="280">
        <f t="shared" si="7"/>
        <v>706.91666666666663</v>
      </c>
      <c r="AL26" s="280">
        <f t="shared" si="7"/>
        <v>60.833333333333336</v>
      </c>
      <c r="AM26" s="280">
        <f t="shared" si="7"/>
        <v>39.166666666666664</v>
      </c>
      <c r="AN26" s="280">
        <f t="shared" si="7"/>
        <v>21.166666666666668</v>
      </c>
      <c r="AO26" s="280">
        <f t="shared" si="7"/>
        <v>8.4166666666666661</v>
      </c>
      <c r="AP26" s="280">
        <f t="shared" si="7"/>
        <v>0</v>
      </c>
      <c r="AQ26" s="281">
        <f t="shared" si="7"/>
        <v>0</v>
      </c>
      <c r="AR26" s="340">
        <f>SUM(AF26:AQ26)</f>
        <v>6522.666666666667</v>
      </c>
    </row>
    <row r="27" spans="2:44" s="267" customFormat="1" ht="22.5" customHeight="1" thickBot="1" x14ac:dyDescent="0.2">
      <c r="B27" s="282"/>
      <c r="G27" s="174" t="s">
        <v>108</v>
      </c>
      <c r="H27" s="16">
        <f>L27/60</f>
        <v>31</v>
      </c>
      <c r="I27" s="1" t="s">
        <v>101</v>
      </c>
      <c r="J27" s="498" t="s">
        <v>19</v>
      </c>
      <c r="K27" s="499"/>
      <c r="L27" s="373">
        <f>L25-L26</f>
        <v>1860</v>
      </c>
      <c r="M27" s="374">
        <f t="shared" ref="M27" si="8">M25-M26</f>
        <v>15</v>
      </c>
      <c r="N27" s="375">
        <f>N25-N26</f>
        <v>248</v>
      </c>
      <c r="O27" s="375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466" t="s">
        <v>92</v>
      </c>
      <c r="AE27" s="467"/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3"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4">
        <v>0</v>
      </c>
    </row>
    <row r="28" spans="2:44" x14ac:dyDescent="0.15">
      <c r="C28" s="218"/>
      <c r="D28" s="218"/>
      <c r="E28" s="218"/>
      <c r="F28" s="218"/>
      <c r="G28" s="218"/>
      <c r="H28" s="218"/>
      <c r="I28" s="218"/>
      <c r="J28" s="218"/>
      <c r="K28" s="218"/>
      <c r="M28" s="218"/>
      <c r="N28" s="218"/>
      <c r="O28" s="218"/>
      <c r="P28" s="218"/>
      <c r="Q28" s="218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</row>
    <row r="29" spans="2:44" x14ac:dyDescent="0.15">
      <c r="C29" s="218"/>
      <c r="D29" s="218"/>
      <c r="E29" s="218"/>
      <c r="F29" s="218"/>
      <c r="G29" s="218"/>
      <c r="H29" s="218"/>
      <c r="I29" s="218"/>
      <c r="J29" s="218"/>
      <c r="K29" s="218"/>
      <c r="M29" s="218"/>
      <c r="N29" s="218"/>
      <c r="O29" s="218"/>
      <c r="P29" s="218"/>
      <c r="Q29" s="218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</row>
    <row r="30" spans="2:44" x14ac:dyDescent="0.15">
      <c r="C30" s="218"/>
      <c r="D30" s="264"/>
      <c r="E30" s="218"/>
      <c r="F30" s="218"/>
      <c r="G30" s="218"/>
      <c r="H30" s="218"/>
      <c r="I30" s="218"/>
      <c r="J30" s="218"/>
      <c r="K30" s="218"/>
      <c r="M30" s="218"/>
      <c r="N30" s="218"/>
      <c r="O30" s="218"/>
      <c r="P30" s="218"/>
      <c r="Q30" s="218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</row>
    <row r="31" spans="2:44" x14ac:dyDescent="0.15">
      <c r="C31" s="218"/>
      <c r="D31" s="264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F9:G9"/>
    <mergeCell ref="H9:J9"/>
    <mergeCell ref="K9:K10"/>
    <mergeCell ref="T9:T10"/>
    <mergeCell ref="U9:U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J25:K25"/>
    <mergeCell ref="AD25:AE25"/>
    <mergeCell ref="AG9:AG10"/>
    <mergeCell ref="AH9:AH10"/>
    <mergeCell ref="AI9:AI10"/>
    <mergeCell ref="AJ9:AJ10"/>
    <mergeCell ref="AK9:AK10"/>
    <mergeCell ref="AL9:AL10"/>
    <mergeCell ref="AA9:AA10"/>
    <mergeCell ref="AB9:AB10"/>
    <mergeCell ref="AC9:AC10"/>
    <mergeCell ref="AD9:AD10"/>
    <mergeCell ref="J26:K26"/>
    <mergeCell ref="AD26:AE26"/>
    <mergeCell ref="J27:K27"/>
    <mergeCell ref="AD27:AE27"/>
    <mergeCell ref="AM9:AM10"/>
    <mergeCell ref="AE9:AE10"/>
    <mergeCell ref="AF9:AF10"/>
    <mergeCell ref="W9:W10"/>
    <mergeCell ref="X9:X10"/>
    <mergeCell ref="Y9:Y10"/>
    <mergeCell ref="Z9:Z10"/>
    <mergeCell ref="L8:L10"/>
    <mergeCell ref="M8:M10"/>
    <mergeCell ref="N8:N10"/>
    <mergeCell ref="AF8:AQ8"/>
    <mergeCell ref="V9:V10"/>
  </mergeCells>
  <phoneticPr fontId="5"/>
  <conditionalFormatting sqref="H23:H24 H11:H16 H18:H21">
    <cfRule type="cellIs" dxfId="20" priority="7" stopIfTrue="1" operator="equal">
      <formula>"●"</formula>
    </cfRule>
  </conditionalFormatting>
  <conditionalFormatting sqref="H22">
    <cfRule type="cellIs" dxfId="19" priority="6" stopIfTrue="1" operator="equal">
      <formula>"●"</formula>
    </cfRule>
  </conditionalFormatting>
  <conditionalFormatting sqref="H17">
    <cfRule type="cellIs" dxfId="18" priority="5" stopIfTrue="1" operator="equal">
      <formula>"●"</formula>
    </cfRule>
  </conditionalFormatting>
  <conditionalFormatting sqref="I8 I10">
    <cfRule type="cellIs" dxfId="17" priority="4" stopIfTrue="1" operator="equal">
      <formula>"●"</formula>
    </cfRule>
  </conditionalFormatting>
  <dataValidations count="3">
    <dataValidation type="list" allowBlank="1" showInputMessage="1" showErrorMessage="1" sqref="K983065:L983066 K917529:L917530 K851993:L851994 K786457:L786458 K720921:L720922 K655385:L655386 K589849:L589850 K524313:L524314 K458777:L458778 K393241:L393242 K327705:L327706 K262169:L262170 K196633:L196634 K131097:L131098 K65561:L65562" xr:uid="{00000000-0002-0000-0B00-000000000000}">
      <formula1>"毎日,毎週,毎月,都度,毎年,その他"</formula1>
    </dataValidation>
    <dataValidation imeMode="off" allowBlank="1" showInputMessage="1" showErrorMessage="1" sqref="U23:AE1048576 U1:AE10 T1:T1048576 U11:AQ22 M11:N24" xr:uid="{00000000-0002-0000-0B00-000001000000}"/>
    <dataValidation type="list" allowBlank="1" showInputMessage="1" showErrorMessage="1" sqref="F11:K24" xr:uid="{00000000-0002-0000-0B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R33"/>
  <sheetViews>
    <sheetView view="pageBreakPreview" zoomScaleNormal="85" zoomScaleSheetLayoutView="100" workbookViewId="0">
      <pane xSplit="3" ySplit="10" topLeftCell="D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3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44" width="10.875" style="1" bestFit="1" customWidth="1"/>
    <col min="45" max="16384" width="9" style="1"/>
  </cols>
  <sheetData>
    <row r="1" spans="2:44" x14ac:dyDescent="0.15">
      <c r="H1" s="1">
        <f>VLOOKUP("合計",$G$11:$H$96,2,FALSE)</f>
        <v>6553.666666666667</v>
      </c>
      <c r="I1" s="1">
        <f>VLOOKUP("委託",$G$11:$H$96,2,FALSE)</f>
        <v>6522.666666666667</v>
      </c>
      <c r="J1" s="1">
        <f>VLOOKUP("職員",$G$11:$H$96,2,FALSE)</f>
        <v>31</v>
      </c>
      <c r="AF1" s="1">
        <f>VLOOKUP("合計(時間）",$AD$11:$AQ$96,3,FALSE)</f>
        <v>200</v>
      </c>
      <c r="AG1" s="1">
        <f>VLOOKUP("合計(時間）",$AD$11:$AQ$96,4,FALSE)</f>
        <v>866.66666666666663</v>
      </c>
      <c r="AH1" s="1">
        <f>VLOOKUP("合計(時間）",$AD$11:$AQ$96,5,FALSE)</f>
        <v>857.91666666666663</v>
      </c>
      <c r="AI1" s="1">
        <f>VLOOKUP("合計(時間）",$AD$11:$AQ$96,6,FALSE)</f>
        <v>2820</v>
      </c>
      <c r="AJ1" s="1">
        <f>VLOOKUP("合計(時間）",$AD$11:$AQ$96,7,FALSE)</f>
        <v>779.08333333333337</v>
      </c>
      <c r="AK1" s="1">
        <f>VLOOKUP("合計(時間）",$AD$11:$AQ$96,8,FALSE)</f>
        <v>744.41666666666663</v>
      </c>
      <c r="AL1" s="1">
        <f>VLOOKUP("合計(時間）",$AD$11:$AQ$96,9,FALSE)</f>
        <v>122.91666666666667</v>
      </c>
      <c r="AM1" s="1">
        <f>VLOOKUP("合計(時間）",$AD$11:$AQ$96,10,FALSE)</f>
        <v>77.5</v>
      </c>
      <c r="AN1" s="1">
        <f>VLOOKUP("合計(時間）",$AD$11:$AQ$96,11,FALSE)</f>
        <v>45.75</v>
      </c>
      <c r="AO1" s="1">
        <f>VLOOKUP("合計(時間）",$AD$11:$AQ$96,12,FALSE)</f>
        <v>8.4166666666666661</v>
      </c>
      <c r="AP1" s="1">
        <f>VLOOKUP("合計(時間）",$AD$11:$AQ$96,13,FALSE)</f>
        <v>0</v>
      </c>
      <c r="AQ1" s="1">
        <f>VLOOKUP("合計(時間）",$AD$11:$AQ$96,14,FALSE)</f>
        <v>0</v>
      </c>
    </row>
    <row r="2" spans="2:44" ht="19.5" customHeight="1" x14ac:dyDescent="0.15">
      <c r="B2" s="18" t="s">
        <v>41</v>
      </c>
      <c r="C2" s="15" t="s">
        <v>254</v>
      </c>
      <c r="D2" s="15"/>
      <c r="E2" s="384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84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81" t="s">
        <v>145</v>
      </c>
      <c r="D4" s="481"/>
      <c r="E4" s="481"/>
      <c r="F4" s="36" t="s">
        <v>96</v>
      </c>
      <c r="G4" s="500" t="s">
        <v>146</v>
      </c>
      <c r="H4" s="500"/>
      <c r="I4" s="500"/>
      <c r="J4" s="500"/>
      <c r="K4" s="500"/>
      <c r="L4" s="500"/>
      <c r="M4" s="500"/>
      <c r="N4" s="500"/>
      <c r="O4" s="500"/>
      <c r="P4" s="500"/>
      <c r="Q4" s="501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83" t="s">
        <v>255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4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4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4" ht="22.5" customHeight="1" x14ac:dyDescent="0.15">
      <c r="B11" s="20">
        <v>1</v>
      </c>
      <c r="C11" s="219" t="s">
        <v>195</v>
      </c>
      <c r="D11" s="219" t="s">
        <v>252</v>
      </c>
      <c r="E11" s="376"/>
      <c r="F11" s="377"/>
      <c r="G11" s="378"/>
      <c r="H11" s="225" t="s">
        <v>168</v>
      </c>
      <c r="I11" s="379"/>
      <c r="J11" s="379"/>
      <c r="K11" s="380"/>
      <c r="L11" s="149">
        <f t="shared" ref="L11:L24" si="0">M11*N11</f>
        <v>24000</v>
      </c>
      <c r="M11" s="331">
        <v>3</v>
      </c>
      <c r="N11" s="321">
        <f>S11</f>
        <v>8000</v>
      </c>
      <c r="O11" s="255"/>
      <c r="P11" s="254"/>
      <c r="Q11" s="252"/>
      <c r="R11" s="157" t="str">
        <f t="shared" ref="R11:R24" si="1">IF(S11=N11,"○","相違あり")</f>
        <v>○</v>
      </c>
      <c r="S11" s="322">
        <f>SUM(T11:AE11)</f>
        <v>8000</v>
      </c>
      <c r="T11" s="332">
        <v>4000</v>
      </c>
      <c r="U11" s="332">
        <v>4000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86">
        <v>12000</v>
      </c>
      <c r="AG11" s="386">
        <v>12000</v>
      </c>
      <c r="AH11" s="386">
        <v>0</v>
      </c>
      <c r="AI11" s="386">
        <v>0</v>
      </c>
      <c r="AJ11" s="386">
        <v>0</v>
      </c>
      <c r="AK11" s="386">
        <v>0</v>
      </c>
      <c r="AL11" s="386">
        <v>0</v>
      </c>
      <c r="AM11" s="386">
        <v>0</v>
      </c>
      <c r="AN11" s="386">
        <v>0</v>
      </c>
      <c r="AO11" s="386">
        <v>0</v>
      </c>
      <c r="AP11" s="386">
        <v>0</v>
      </c>
      <c r="AQ11" s="386">
        <v>0</v>
      </c>
      <c r="AR11" s="341"/>
    </row>
    <row r="12" spans="2:44" ht="22.5" customHeight="1" x14ac:dyDescent="0.15">
      <c r="B12" s="20">
        <v>2</v>
      </c>
      <c r="C12" s="219" t="s">
        <v>196</v>
      </c>
      <c r="D12" s="219" t="s">
        <v>251</v>
      </c>
      <c r="E12" s="376"/>
      <c r="F12" s="381"/>
      <c r="G12" s="382"/>
      <c r="H12" s="225" t="s">
        <v>168</v>
      </c>
      <c r="I12" s="360"/>
      <c r="J12" s="360"/>
      <c r="K12" s="383"/>
      <c r="L12" s="149">
        <f t="shared" si="0"/>
        <v>40000</v>
      </c>
      <c r="M12" s="331">
        <v>5</v>
      </c>
      <c r="N12" s="321">
        <f t="shared" ref="N12:N21" si="2">S12</f>
        <v>8000</v>
      </c>
      <c r="O12" s="250" t="s">
        <v>172</v>
      </c>
      <c r="P12" s="251"/>
      <c r="Q12" s="252"/>
      <c r="R12" s="157" t="str">
        <f t="shared" si="1"/>
        <v>○</v>
      </c>
      <c r="S12" s="322">
        <f t="shared" ref="S12:S24" si="3">SUM(T12:AE12)</f>
        <v>8000</v>
      </c>
      <c r="T12" s="332">
        <v>0</v>
      </c>
      <c r="U12" s="332">
        <v>8000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332">
        <v>0</v>
      </c>
      <c r="AF12" s="386">
        <v>0</v>
      </c>
      <c r="AG12" s="386">
        <v>40000</v>
      </c>
      <c r="AH12" s="386">
        <v>0</v>
      </c>
      <c r="AI12" s="386">
        <v>0</v>
      </c>
      <c r="AJ12" s="386">
        <v>0</v>
      </c>
      <c r="AK12" s="386">
        <v>0</v>
      </c>
      <c r="AL12" s="386">
        <v>0</v>
      </c>
      <c r="AM12" s="386">
        <v>0</v>
      </c>
      <c r="AN12" s="386">
        <v>0</v>
      </c>
      <c r="AO12" s="386">
        <v>0</v>
      </c>
      <c r="AP12" s="386">
        <v>0</v>
      </c>
      <c r="AQ12" s="386">
        <v>0</v>
      </c>
      <c r="AR12" s="341"/>
    </row>
    <row r="13" spans="2:44" ht="22.5" customHeight="1" x14ac:dyDescent="0.15">
      <c r="B13" s="20">
        <v>3</v>
      </c>
      <c r="C13" s="219" t="s">
        <v>197</v>
      </c>
      <c r="D13" s="219" t="s">
        <v>198</v>
      </c>
      <c r="E13" s="220"/>
      <c r="F13" s="227"/>
      <c r="G13" s="228"/>
      <c r="H13" s="225" t="s">
        <v>168</v>
      </c>
      <c r="I13" s="225"/>
      <c r="J13" s="225"/>
      <c r="K13" s="226"/>
      <c r="L13" s="149">
        <f>M13*N13</f>
        <v>67500</v>
      </c>
      <c r="M13" s="335">
        <v>15</v>
      </c>
      <c r="N13" s="321">
        <f t="shared" si="2"/>
        <v>4500</v>
      </c>
      <c r="O13" s="250" t="s">
        <v>172</v>
      </c>
      <c r="P13" s="251"/>
      <c r="Q13" s="252"/>
      <c r="R13" s="157" t="str">
        <f t="shared" si="1"/>
        <v>○</v>
      </c>
      <c r="S13" s="322">
        <f t="shared" si="3"/>
        <v>4500</v>
      </c>
      <c r="T13" s="332">
        <v>0</v>
      </c>
      <c r="U13" s="332">
        <v>0</v>
      </c>
      <c r="V13" s="332">
        <v>850</v>
      </c>
      <c r="W13" s="332">
        <v>3150</v>
      </c>
      <c r="X13" s="332">
        <v>250</v>
      </c>
      <c r="Y13" s="332">
        <v>100</v>
      </c>
      <c r="Z13" s="332">
        <v>75</v>
      </c>
      <c r="AA13" s="332">
        <v>50</v>
      </c>
      <c r="AB13" s="332">
        <v>25</v>
      </c>
      <c r="AC13" s="332">
        <v>0</v>
      </c>
      <c r="AD13" s="332">
        <v>0</v>
      </c>
      <c r="AE13" s="332">
        <v>0</v>
      </c>
      <c r="AF13" s="386">
        <v>0</v>
      </c>
      <c r="AG13" s="386">
        <v>0</v>
      </c>
      <c r="AH13" s="386">
        <v>12750</v>
      </c>
      <c r="AI13" s="386">
        <v>47250</v>
      </c>
      <c r="AJ13" s="386">
        <v>3750</v>
      </c>
      <c r="AK13" s="386">
        <v>1500</v>
      </c>
      <c r="AL13" s="386">
        <v>1125</v>
      </c>
      <c r="AM13" s="386">
        <v>750</v>
      </c>
      <c r="AN13" s="386">
        <v>375</v>
      </c>
      <c r="AO13" s="386">
        <v>0</v>
      </c>
      <c r="AP13" s="386">
        <v>0</v>
      </c>
      <c r="AQ13" s="386">
        <v>0</v>
      </c>
      <c r="AR13" s="341"/>
    </row>
    <row r="14" spans="2:44" ht="22.5" customHeight="1" x14ac:dyDescent="0.15">
      <c r="B14" s="20">
        <v>4</v>
      </c>
      <c r="C14" s="219" t="s">
        <v>199</v>
      </c>
      <c r="D14" s="219" t="s">
        <v>200</v>
      </c>
      <c r="E14" s="220" t="s">
        <v>201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67500</v>
      </c>
      <c r="M14" s="335">
        <v>15</v>
      </c>
      <c r="N14" s="321">
        <f t="shared" si="2"/>
        <v>4500</v>
      </c>
      <c r="O14" s="250"/>
      <c r="P14" s="251"/>
      <c r="Q14" s="252"/>
      <c r="R14" s="157" t="str">
        <f t="shared" si="1"/>
        <v>○</v>
      </c>
      <c r="S14" s="322">
        <f t="shared" si="3"/>
        <v>4500</v>
      </c>
      <c r="T14" s="332">
        <v>0</v>
      </c>
      <c r="U14" s="332">
        <v>0</v>
      </c>
      <c r="V14" s="332">
        <v>1250</v>
      </c>
      <c r="W14" s="332">
        <v>2750</v>
      </c>
      <c r="X14" s="332">
        <v>250</v>
      </c>
      <c r="Y14" s="332">
        <v>100</v>
      </c>
      <c r="Z14" s="332">
        <v>75</v>
      </c>
      <c r="AA14" s="332">
        <v>50</v>
      </c>
      <c r="AB14" s="332">
        <v>25</v>
      </c>
      <c r="AC14" s="332">
        <v>0</v>
      </c>
      <c r="AD14" s="332">
        <v>0</v>
      </c>
      <c r="AE14" s="332">
        <v>0</v>
      </c>
      <c r="AF14" s="386">
        <v>0</v>
      </c>
      <c r="AG14" s="386">
        <v>0</v>
      </c>
      <c r="AH14" s="386">
        <v>18750</v>
      </c>
      <c r="AI14" s="386">
        <v>41250</v>
      </c>
      <c r="AJ14" s="386">
        <v>3750</v>
      </c>
      <c r="AK14" s="386">
        <v>1500</v>
      </c>
      <c r="AL14" s="386">
        <v>1125</v>
      </c>
      <c r="AM14" s="386">
        <v>750</v>
      </c>
      <c r="AN14" s="386">
        <v>375</v>
      </c>
      <c r="AO14" s="386">
        <v>0</v>
      </c>
      <c r="AP14" s="386">
        <v>0</v>
      </c>
      <c r="AQ14" s="386">
        <v>0</v>
      </c>
      <c r="AR14" s="341"/>
    </row>
    <row r="15" spans="2:44" ht="22.5" customHeight="1" x14ac:dyDescent="0.15">
      <c r="B15" s="20">
        <v>5</v>
      </c>
      <c r="C15" s="219" t="s">
        <v>202</v>
      </c>
      <c r="D15" s="219" t="s">
        <v>203</v>
      </c>
      <c r="E15" s="220" t="s">
        <v>204</v>
      </c>
      <c r="F15" s="231"/>
      <c r="G15" s="232"/>
      <c r="H15" s="225" t="s">
        <v>168</v>
      </c>
      <c r="I15" s="229"/>
      <c r="J15" s="229"/>
      <c r="K15" s="230"/>
      <c r="L15" s="149">
        <f t="shared" si="0"/>
        <v>67500</v>
      </c>
      <c r="M15" s="335">
        <v>15</v>
      </c>
      <c r="N15" s="321">
        <f t="shared" si="2"/>
        <v>4500</v>
      </c>
      <c r="O15" s="255"/>
      <c r="P15" s="251"/>
      <c r="Q15" s="252"/>
      <c r="R15" s="157" t="str">
        <f t="shared" si="1"/>
        <v>○</v>
      </c>
      <c r="S15" s="322">
        <f>SUM(T15:AE15)</f>
        <v>4500</v>
      </c>
      <c r="T15" s="332">
        <v>0</v>
      </c>
      <c r="U15" s="332">
        <v>0</v>
      </c>
      <c r="V15" s="332">
        <v>850</v>
      </c>
      <c r="W15" s="332">
        <v>3150</v>
      </c>
      <c r="X15" s="332">
        <v>250</v>
      </c>
      <c r="Y15" s="332">
        <v>100</v>
      </c>
      <c r="Z15" s="332">
        <v>75</v>
      </c>
      <c r="AA15" s="332">
        <v>50</v>
      </c>
      <c r="AB15" s="332">
        <v>25</v>
      </c>
      <c r="AC15" s="332">
        <v>0</v>
      </c>
      <c r="AD15" s="332">
        <v>0</v>
      </c>
      <c r="AE15" s="332">
        <v>0</v>
      </c>
      <c r="AF15" s="386">
        <v>0</v>
      </c>
      <c r="AG15" s="386">
        <v>0</v>
      </c>
      <c r="AH15" s="386">
        <v>12750</v>
      </c>
      <c r="AI15" s="386">
        <v>47250</v>
      </c>
      <c r="AJ15" s="386">
        <v>3750</v>
      </c>
      <c r="AK15" s="386">
        <v>1500</v>
      </c>
      <c r="AL15" s="386">
        <v>1125</v>
      </c>
      <c r="AM15" s="386">
        <v>750</v>
      </c>
      <c r="AN15" s="386">
        <v>375</v>
      </c>
      <c r="AO15" s="386">
        <v>0</v>
      </c>
      <c r="AP15" s="386">
        <v>0</v>
      </c>
      <c r="AQ15" s="386">
        <v>0</v>
      </c>
      <c r="AR15" s="341"/>
    </row>
    <row r="16" spans="2:44" ht="22.5" customHeight="1" x14ac:dyDescent="0.15">
      <c r="B16" s="20">
        <v>6</v>
      </c>
      <c r="C16" s="219" t="s">
        <v>178</v>
      </c>
      <c r="D16" s="219" t="s">
        <v>208</v>
      </c>
      <c r="E16" s="220"/>
      <c r="F16" s="231"/>
      <c r="G16" s="232"/>
      <c r="H16" s="225" t="s">
        <v>168</v>
      </c>
      <c r="I16" s="229"/>
      <c r="J16" s="229"/>
      <c r="K16" s="230"/>
      <c r="L16" s="149">
        <f t="shared" si="0"/>
        <v>83000</v>
      </c>
      <c r="M16" s="335">
        <v>10</v>
      </c>
      <c r="N16" s="321">
        <f t="shared" si="2"/>
        <v>8300</v>
      </c>
      <c r="O16" s="255"/>
      <c r="P16" s="251"/>
      <c r="Q16" s="252"/>
      <c r="R16" s="157" t="str">
        <f t="shared" si="1"/>
        <v>○</v>
      </c>
      <c r="S16" s="322">
        <f t="shared" ref="S16:S17" si="4">SUM(T16:AE16)</f>
        <v>8300</v>
      </c>
      <c r="T16" s="332">
        <v>0</v>
      </c>
      <c r="U16" s="332">
        <v>0</v>
      </c>
      <c r="V16" s="332">
        <v>700</v>
      </c>
      <c r="W16" s="332">
        <v>3300</v>
      </c>
      <c r="X16" s="332">
        <v>3500</v>
      </c>
      <c r="Y16" s="332">
        <v>350</v>
      </c>
      <c r="Z16" s="332">
        <v>210</v>
      </c>
      <c r="AA16" s="332">
        <v>130</v>
      </c>
      <c r="AB16" s="332">
        <v>80</v>
      </c>
      <c r="AC16" s="332">
        <v>30</v>
      </c>
      <c r="AD16" s="332">
        <v>0</v>
      </c>
      <c r="AE16" s="332">
        <v>0</v>
      </c>
      <c r="AF16" s="386">
        <v>0</v>
      </c>
      <c r="AG16" s="386">
        <v>0</v>
      </c>
      <c r="AH16" s="386">
        <v>7000</v>
      </c>
      <c r="AI16" s="386">
        <v>33000</v>
      </c>
      <c r="AJ16" s="386">
        <v>35000</v>
      </c>
      <c r="AK16" s="386">
        <v>3500</v>
      </c>
      <c r="AL16" s="386">
        <v>2100</v>
      </c>
      <c r="AM16" s="386">
        <v>1300</v>
      </c>
      <c r="AN16" s="386">
        <v>800</v>
      </c>
      <c r="AO16" s="386">
        <v>300</v>
      </c>
      <c r="AP16" s="386">
        <v>0</v>
      </c>
      <c r="AQ16" s="386">
        <v>0</v>
      </c>
      <c r="AR16" s="341"/>
    </row>
    <row r="17" spans="2:44" ht="22.5" customHeight="1" x14ac:dyDescent="0.15">
      <c r="B17" s="20">
        <v>7</v>
      </c>
      <c r="C17" s="219" t="s">
        <v>165</v>
      </c>
      <c r="D17" s="219"/>
      <c r="E17" s="220"/>
      <c r="F17" s="231"/>
      <c r="G17" s="232"/>
      <c r="H17" s="225"/>
      <c r="I17" s="229" t="s">
        <v>168</v>
      </c>
      <c r="J17" s="229"/>
      <c r="K17" s="230"/>
      <c r="L17" s="149">
        <f t="shared" si="0"/>
        <v>1240</v>
      </c>
      <c r="M17" s="335">
        <v>10</v>
      </c>
      <c r="N17" s="321">
        <f t="shared" si="2"/>
        <v>124</v>
      </c>
      <c r="O17" s="250"/>
      <c r="P17" s="251"/>
      <c r="Q17" s="252"/>
      <c r="R17" s="157" t="str">
        <f t="shared" si="1"/>
        <v>○</v>
      </c>
      <c r="S17" s="322">
        <f t="shared" si="4"/>
        <v>124</v>
      </c>
      <c r="T17" s="332">
        <v>0</v>
      </c>
      <c r="U17" s="332">
        <v>0</v>
      </c>
      <c r="V17" s="332">
        <v>15</v>
      </c>
      <c r="W17" s="332">
        <v>30</v>
      </c>
      <c r="X17" s="332">
        <v>33</v>
      </c>
      <c r="Y17" s="332">
        <v>11</v>
      </c>
      <c r="Z17" s="332">
        <v>10</v>
      </c>
      <c r="AA17" s="332">
        <v>10</v>
      </c>
      <c r="AB17" s="332">
        <v>8</v>
      </c>
      <c r="AC17" s="332">
        <v>7</v>
      </c>
      <c r="AD17" s="332">
        <v>0</v>
      </c>
      <c r="AE17" s="332">
        <v>0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  <c r="AR17" s="341"/>
    </row>
    <row r="18" spans="2:44" ht="22.5" customHeight="1" x14ac:dyDescent="0.15">
      <c r="B18" s="20">
        <v>8</v>
      </c>
      <c r="C18" s="219" t="s">
        <v>166</v>
      </c>
      <c r="D18" s="219"/>
      <c r="E18" s="220"/>
      <c r="F18" s="231"/>
      <c r="G18" s="232"/>
      <c r="H18" s="225"/>
      <c r="I18" s="229"/>
      <c r="J18" s="229" t="s">
        <v>168</v>
      </c>
      <c r="K18" s="230"/>
      <c r="L18" s="149">
        <f t="shared" si="0"/>
        <v>620</v>
      </c>
      <c r="M18" s="335">
        <v>5</v>
      </c>
      <c r="N18" s="321">
        <f t="shared" si="2"/>
        <v>124</v>
      </c>
      <c r="O18" s="255"/>
      <c r="P18" s="251"/>
      <c r="Q18" s="252"/>
      <c r="R18" s="157" t="str">
        <f t="shared" si="1"/>
        <v>○</v>
      </c>
      <c r="S18" s="322">
        <f t="shared" si="3"/>
        <v>124</v>
      </c>
      <c r="T18" s="332">
        <v>0</v>
      </c>
      <c r="U18" s="332">
        <v>0</v>
      </c>
      <c r="V18" s="332">
        <v>15</v>
      </c>
      <c r="W18" s="332">
        <v>30</v>
      </c>
      <c r="X18" s="332">
        <v>33</v>
      </c>
      <c r="Y18" s="332">
        <v>11</v>
      </c>
      <c r="Z18" s="332">
        <v>10</v>
      </c>
      <c r="AA18" s="332">
        <v>10</v>
      </c>
      <c r="AB18" s="332">
        <v>8</v>
      </c>
      <c r="AC18" s="332">
        <v>7</v>
      </c>
      <c r="AD18" s="332">
        <v>0</v>
      </c>
      <c r="AE18" s="332">
        <v>0</v>
      </c>
      <c r="AF18" s="386">
        <v>0</v>
      </c>
      <c r="AG18" s="386">
        <v>0</v>
      </c>
      <c r="AH18" s="386">
        <v>0</v>
      </c>
      <c r="AI18" s="386">
        <v>0</v>
      </c>
      <c r="AJ18" s="386">
        <v>0</v>
      </c>
      <c r="AK18" s="386">
        <v>0</v>
      </c>
      <c r="AL18" s="386">
        <v>0</v>
      </c>
      <c r="AM18" s="386">
        <v>0</v>
      </c>
      <c r="AN18" s="386">
        <v>0</v>
      </c>
      <c r="AO18" s="386">
        <v>0</v>
      </c>
      <c r="AP18" s="386">
        <v>0</v>
      </c>
      <c r="AQ18" s="386">
        <v>0</v>
      </c>
      <c r="AR18" s="341"/>
    </row>
    <row r="19" spans="2:44" ht="22.5" customHeight="1" x14ac:dyDescent="0.15">
      <c r="B19" s="20">
        <v>9</v>
      </c>
      <c r="C19" s="219" t="s">
        <v>167</v>
      </c>
      <c r="D19" s="219" t="s">
        <v>256</v>
      </c>
      <c r="E19" s="220"/>
      <c r="F19" s="231"/>
      <c r="G19" s="232"/>
      <c r="H19" s="225" t="s">
        <v>168</v>
      </c>
      <c r="I19" s="229"/>
      <c r="J19" s="229"/>
      <c r="K19" s="230"/>
      <c r="L19" s="149">
        <f t="shared" si="0"/>
        <v>1860</v>
      </c>
      <c r="M19" s="335">
        <v>15</v>
      </c>
      <c r="N19" s="321">
        <f t="shared" si="2"/>
        <v>124</v>
      </c>
      <c r="O19" s="250"/>
      <c r="P19" s="251"/>
      <c r="Q19" s="252"/>
      <c r="R19" s="157" t="str">
        <f t="shared" si="1"/>
        <v>○</v>
      </c>
      <c r="S19" s="322">
        <f t="shared" si="3"/>
        <v>124</v>
      </c>
      <c r="T19" s="332">
        <v>0</v>
      </c>
      <c r="U19" s="332">
        <v>0</v>
      </c>
      <c r="V19" s="332">
        <v>15</v>
      </c>
      <c r="W19" s="332">
        <v>30</v>
      </c>
      <c r="X19" s="332">
        <v>33</v>
      </c>
      <c r="Y19" s="332">
        <v>11</v>
      </c>
      <c r="Z19" s="332">
        <v>10</v>
      </c>
      <c r="AA19" s="332">
        <v>10</v>
      </c>
      <c r="AB19" s="332">
        <v>8</v>
      </c>
      <c r="AC19" s="332">
        <v>7</v>
      </c>
      <c r="AD19" s="332">
        <v>0</v>
      </c>
      <c r="AE19" s="332">
        <v>0</v>
      </c>
      <c r="AF19" s="386">
        <v>0</v>
      </c>
      <c r="AG19" s="386">
        <v>0</v>
      </c>
      <c r="AH19" s="386">
        <v>225</v>
      </c>
      <c r="AI19" s="386">
        <v>450</v>
      </c>
      <c r="AJ19" s="386">
        <v>495</v>
      </c>
      <c r="AK19" s="386">
        <v>165</v>
      </c>
      <c r="AL19" s="386">
        <v>150</v>
      </c>
      <c r="AM19" s="386">
        <v>150</v>
      </c>
      <c r="AN19" s="386">
        <v>120</v>
      </c>
      <c r="AO19" s="386">
        <v>105</v>
      </c>
      <c r="AP19" s="386">
        <v>0</v>
      </c>
      <c r="AQ19" s="386">
        <v>0</v>
      </c>
      <c r="AR19" s="341"/>
    </row>
    <row r="20" spans="2:44" ht="22.5" customHeight="1" x14ac:dyDescent="0.15">
      <c r="B20" s="20">
        <v>10</v>
      </c>
      <c r="C20" s="233" t="s">
        <v>243</v>
      </c>
      <c r="D20" s="233" t="s">
        <v>244</v>
      </c>
      <c r="E20" s="220"/>
      <c r="F20" s="227"/>
      <c r="G20" s="228"/>
      <c r="H20" s="225" t="s">
        <v>168</v>
      </c>
      <c r="I20" s="225"/>
      <c r="J20" s="225"/>
      <c r="K20" s="226"/>
      <c r="L20" s="149">
        <f t="shared" si="0"/>
        <v>40000</v>
      </c>
      <c r="M20" s="331">
        <v>5</v>
      </c>
      <c r="N20" s="321">
        <f t="shared" si="2"/>
        <v>8000</v>
      </c>
      <c r="O20" s="247"/>
      <c r="P20" s="245"/>
      <c r="Q20" s="252"/>
      <c r="R20" s="157" t="str">
        <f t="shared" si="1"/>
        <v>○</v>
      </c>
      <c r="S20" s="322">
        <f t="shared" si="3"/>
        <v>8000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7300</v>
      </c>
      <c r="Z20" s="332">
        <v>350</v>
      </c>
      <c r="AA20" s="332">
        <v>190</v>
      </c>
      <c r="AB20" s="332">
        <v>140</v>
      </c>
      <c r="AC20" s="332">
        <v>20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36500</v>
      </c>
      <c r="AL20" s="386">
        <v>1750</v>
      </c>
      <c r="AM20" s="386">
        <v>950</v>
      </c>
      <c r="AN20" s="386">
        <v>700</v>
      </c>
      <c r="AO20" s="386">
        <v>100</v>
      </c>
      <c r="AP20" s="386">
        <v>0</v>
      </c>
      <c r="AQ20" s="386">
        <v>0</v>
      </c>
      <c r="AR20" s="341"/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>M21*N21</f>
        <v>0</v>
      </c>
      <c r="M21" s="335"/>
      <c r="N21" s="321">
        <f t="shared" si="2"/>
        <v>0</v>
      </c>
      <c r="O21" s="250"/>
      <c r="P21" s="254"/>
      <c r="Q21" s="252"/>
      <c r="R21" s="157" t="str">
        <f>IF(S21=N21,"○","相違あり")</f>
        <v>○</v>
      </c>
      <c r="S21" s="322">
        <f>SUM(T21:AE21)</f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  <c r="AR21" s="341"/>
    </row>
    <row r="22" spans="2:44" ht="22.5" customHeight="1" x14ac:dyDescent="0.15">
      <c r="B22" s="20">
        <v>12</v>
      </c>
      <c r="C22" s="233"/>
      <c r="D22" s="219"/>
      <c r="E22" s="220"/>
      <c r="F22" s="231"/>
      <c r="G22" s="232"/>
      <c r="H22" s="225"/>
      <c r="I22" s="229"/>
      <c r="J22" s="229"/>
      <c r="K22" s="230"/>
      <c r="L22" s="149">
        <f>M22*N22</f>
        <v>0</v>
      </c>
      <c r="M22" s="335"/>
      <c r="N22" s="321"/>
      <c r="O22" s="250"/>
      <c r="P22" s="254"/>
      <c r="Q22" s="252"/>
      <c r="R22" s="157" t="str">
        <f>IF(S22=N22,"○","相違あり")</f>
        <v>○</v>
      </c>
      <c r="S22" s="322">
        <f>SUM(T22:AE22)</f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  <c r="AR22" s="341"/>
    </row>
    <row r="23" spans="2:44" ht="22.5" customHeight="1" x14ac:dyDescent="0.15">
      <c r="B23" s="20">
        <v>13</v>
      </c>
      <c r="C23" s="233"/>
      <c r="D23" s="233"/>
      <c r="E23" s="361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/>
      <c r="O23" s="247"/>
      <c r="P23" s="245"/>
      <c r="Q23" s="252"/>
      <c r="R23" s="157" t="str">
        <f t="shared" si="1"/>
        <v>○</v>
      </c>
      <c r="S23" s="322">
        <f t="shared" si="3"/>
        <v>0</v>
      </c>
      <c r="T23" s="332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4"/>
      <c r="AF23" s="387">
        <v>0</v>
      </c>
      <c r="AG23" s="388">
        <v>0</v>
      </c>
      <c r="AH23" s="388">
        <v>0</v>
      </c>
      <c r="AI23" s="388">
        <v>0</v>
      </c>
      <c r="AJ23" s="388">
        <v>0</v>
      </c>
      <c r="AK23" s="388">
        <v>0</v>
      </c>
      <c r="AL23" s="388">
        <v>0</v>
      </c>
      <c r="AM23" s="388">
        <v>0</v>
      </c>
      <c r="AN23" s="388">
        <v>0</v>
      </c>
      <c r="AO23" s="388">
        <v>0</v>
      </c>
      <c r="AP23" s="388">
        <v>0</v>
      </c>
      <c r="AQ23" s="388">
        <v>0</v>
      </c>
      <c r="AR23" s="341"/>
    </row>
    <row r="24" spans="2:44" ht="22.5" customHeight="1" thickBot="1" x14ac:dyDescent="0.2">
      <c r="B24" s="21"/>
      <c r="C24" s="219"/>
      <c r="D24" s="236"/>
      <c r="E24" s="237"/>
      <c r="F24" s="240"/>
      <c r="G24" s="241"/>
      <c r="H24" s="238"/>
      <c r="I24" s="238"/>
      <c r="J24" s="238"/>
      <c r="K24" s="239"/>
      <c r="L24" s="150">
        <f t="shared" si="0"/>
        <v>0</v>
      </c>
      <c r="M24" s="362"/>
      <c r="N24" s="363"/>
      <c r="O24" s="258"/>
      <c r="P24" s="259"/>
      <c r="Q24" s="260"/>
      <c r="R24" s="157" t="str">
        <f t="shared" si="1"/>
        <v>○</v>
      </c>
      <c r="S24" s="322">
        <f t="shared" si="3"/>
        <v>0</v>
      </c>
      <c r="T24" s="332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4"/>
      <c r="AF24" s="387">
        <v>0</v>
      </c>
      <c r="AG24" s="388">
        <v>0</v>
      </c>
      <c r="AH24" s="388">
        <v>0</v>
      </c>
      <c r="AI24" s="388">
        <v>0</v>
      </c>
      <c r="AJ24" s="388">
        <v>0</v>
      </c>
      <c r="AK24" s="388">
        <v>0</v>
      </c>
      <c r="AL24" s="388">
        <v>0</v>
      </c>
      <c r="AM24" s="388">
        <v>0</v>
      </c>
      <c r="AN24" s="388">
        <v>0</v>
      </c>
      <c r="AO24" s="388">
        <v>0</v>
      </c>
      <c r="AP24" s="388">
        <v>0</v>
      </c>
      <c r="AQ24" s="388">
        <v>0</v>
      </c>
      <c r="AR24" s="341"/>
    </row>
    <row r="25" spans="2:44" s="267" customFormat="1" ht="22.5" customHeight="1" x14ac:dyDescent="0.15">
      <c r="B25" s="268"/>
      <c r="C25" s="269"/>
      <c r="D25" s="270"/>
      <c r="E25" s="271"/>
      <c r="F25" s="271"/>
      <c r="G25" s="175" t="s">
        <v>18</v>
      </c>
      <c r="H25" s="173">
        <f>L25/60</f>
        <v>6553.666666666667</v>
      </c>
      <c r="I25" s="1" t="s">
        <v>101</v>
      </c>
      <c r="J25" s="494" t="s">
        <v>18</v>
      </c>
      <c r="K25" s="495"/>
      <c r="L25" s="364">
        <f>SUM(L1:L24)</f>
        <v>393220</v>
      </c>
      <c r="M25" s="365">
        <f>SUM(M1:M24)</f>
        <v>98</v>
      </c>
      <c r="N25" s="366">
        <f>SUM(N1:N24)</f>
        <v>46172</v>
      </c>
      <c r="O25" s="366"/>
      <c r="P25" s="273"/>
      <c r="Q25" s="274"/>
      <c r="R25" s="275"/>
      <c r="S25" s="275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452" t="s">
        <v>90</v>
      </c>
      <c r="AE25" s="453"/>
      <c r="AF25" s="367">
        <f t="shared" ref="AF25:AQ25" si="5">SUM(AF11:AF24)</f>
        <v>12000</v>
      </c>
      <c r="AG25" s="368">
        <f t="shared" si="5"/>
        <v>52000</v>
      </c>
      <c r="AH25" s="368">
        <f t="shared" si="5"/>
        <v>51475</v>
      </c>
      <c r="AI25" s="368">
        <f t="shared" si="5"/>
        <v>169200</v>
      </c>
      <c r="AJ25" s="368">
        <f t="shared" si="5"/>
        <v>46745</v>
      </c>
      <c r="AK25" s="368">
        <f t="shared" si="5"/>
        <v>44665</v>
      </c>
      <c r="AL25" s="368">
        <f t="shared" si="5"/>
        <v>7375</v>
      </c>
      <c r="AM25" s="368">
        <f t="shared" si="5"/>
        <v>4650</v>
      </c>
      <c r="AN25" s="368">
        <f t="shared" si="5"/>
        <v>2745</v>
      </c>
      <c r="AO25" s="368">
        <f t="shared" si="5"/>
        <v>505</v>
      </c>
      <c r="AP25" s="368">
        <f t="shared" si="5"/>
        <v>0</v>
      </c>
      <c r="AQ25" s="369">
        <f t="shared" si="5"/>
        <v>0</v>
      </c>
      <c r="AR25" s="342"/>
    </row>
    <row r="26" spans="2:44" s="267" customFormat="1" ht="22.5" customHeight="1" thickBot="1" x14ac:dyDescent="0.2">
      <c r="B26" s="268"/>
      <c r="C26" s="270"/>
      <c r="D26" s="270"/>
      <c r="E26" s="271"/>
      <c r="F26" s="271"/>
      <c r="G26" s="175" t="s">
        <v>107</v>
      </c>
      <c r="H26" s="173">
        <f>L26/60</f>
        <v>6522.666666666667</v>
      </c>
      <c r="I26" s="1" t="s">
        <v>101</v>
      </c>
      <c r="J26" s="496" t="s">
        <v>1</v>
      </c>
      <c r="K26" s="497"/>
      <c r="L26" s="370">
        <f>SUMIF(H1:H24,"●",L1:L24)</f>
        <v>391360</v>
      </c>
      <c r="M26" s="371">
        <f>SUMIF(H1:H24,"●",M1:M24)</f>
        <v>83</v>
      </c>
      <c r="N26" s="372">
        <f>SUMIF(H1:H24,"●",N1:N24)</f>
        <v>45924</v>
      </c>
      <c r="O26" s="372"/>
      <c r="P26" s="273"/>
      <c r="Q26" s="274"/>
      <c r="R26" s="275"/>
      <c r="S26" s="275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445" t="s">
        <v>91</v>
      </c>
      <c r="AE26" s="446"/>
      <c r="AF26" s="279">
        <f t="shared" ref="AF26" si="6">AF25/60</f>
        <v>200</v>
      </c>
      <c r="AG26" s="280">
        <f>AG25/60</f>
        <v>866.66666666666663</v>
      </c>
      <c r="AH26" s="280">
        <f t="shared" ref="AH26:AQ26" si="7">AH25/60</f>
        <v>857.91666666666663</v>
      </c>
      <c r="AI26" s="280">
        <f t="shared" si="7"/>
        <v>2820</v>
      </c>
      <c r="AJ26" s="280">
        <f t="shared" si="7"/>
        <v>779.08333333333337</v>
      </c>
      <c r="AK26" s="280">
        <f t="shared" si="7"/>
        <v>744.41666666666663</v>
      </c>
      <c r="AL26" s="280">
        <f t="shared" si="7"/>
        <v>122.91666666666667</v>
      </c>
      <c r="AM26" s="280">
        <f t="shared" si="7"/>
        <v>77.5</v>
      </c>
      <c r="AN26" s="280">
        <f t="shared" si="7"/>
        <v>45.75</v>
      </c>
      <c r="AO26" s="280">
        <f t="shared" si="7"/>
        <v>8.4166666666666661</v>
      </c>
      <c r="AP26" s="280">
        <f t="shared" si="7"/>
        <v>0</v>
      </c>
      <c r="AQ26" s="281">
        <f t="shared" si="7"/>
        <v>0</v>
      </c>
      <c r="AR26" s="340">
        <f>SUM(AF26:AQ26)</f>
        <v>6522.666666666667</v>
      </c>
    </row>
    <row r="27" spans="2:44" s="267" customFormat="1" ht="22.5" customHeight="1" thickBot="1" x14ac:dyDescent="0.2">
      <c r="B27" s="282"/>
      <c r="G27" s="174" t="s">
        <v>108</v>
      </c>
      <c r="H27" s="16">
        <f>L27/60</f>
        <v>31</v>
      </c>
      <c r="I27" s="1" t="s">
        <v>101</v>
      </c>
      <c r="J27" s="498" t="s">
        <v>19</v>
      </c>
      <c r="K27" s="499"/>
      <c r="L27" s="373">
        <f>L25-L26</f>
        <v>1860</v>
      </c>
      <c r="M27" s="374">
        <f t="shared" ref="M27" si="8">M25-M26</f>
        <v>15</v>
      </c>
      <c r="N27" s="375">
        <f>N25-N26</f>
        <v>248</v>
      </c>
      <c r="O27" s="375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466" t="s">
        <v>92</v>
      </c>
      <c r="AE27" s="467"/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3"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4">
        <v>0</v>
      </c>
    </row>
    <row r="28" spans="2:44" x14ac:dyDescent="0.15">
      <c r="C28" s="218"/>
      <c r="D28" s="218"/>
      <c r="E28" s="218"/>
      <c r="F28" s="218"/>
      <c r="G28" s="218"/>
      <c r="H28" s="218"/>
      <c r="I28" s="218"/>
      <c r="J28" s="218"/>
      <c r="K28" s="218"/>
      <c r="M28" s="218"/>
      <c r="N28" s="218"/>
      <c r="O28" s="218"/>
      <c r="P28" s="218"/>
      <c r="Q28" s="218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</row>
    <row r="29" spans="2:44" x14ac:dyDescent="0.15">
      <c r="C29" s="218"/>
      <c r="D29" s="218"/>
      <c r="E29" s="218"/>
      <c r="F29" s="218"/>
      <c r="G29" s="218"/>
      <c r="H29" s="218"/>
      <c r="I29" s="218"/>
      <c r="J29" s="218"/>
      <c r="K29" s="218"/>
      <c r="M29" s="218"/>
      <c r="N29" s="218"/>
      <c r="O29" s="218"/>
      <c r="P29" s="218"/>
      <c r="Q29" s="218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</row>
    <row r="30" spans="2:44" x14ac:dyDescent="0.15">
      <c r="C30" s="218"/>
      <c r="D30" s="264"/>
      <c r="E30" s="218"/>
      <c r="F30" s="218"/>
      <c r="G30" s="218"/>
      <c r="H30" s="218"/>
      <c r="I30" s="218"/>
      <c r="J30" s="218"/>
      <c r="K30" s="218"/>
      <c r="M30" s="218"/>
      <c r="N30" s="218"/>
      <c r="O30" s="218"/>
      <c r="P30" s="218"/>
      <c r="Q30" s="218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</row>
    <row r="31" spans="2:44" x14ac:dyDescent="0.15">
      <c r="C31" s="218"/>
      <c r="D31" s="264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</sheetData>
  <mergeCells count="53">
    <mergeCell ref="B8:B10"/>
    <mergeCell ref="C8:C10"/>
    <mergeCell ref="D8:D10"/>
    <mergeCell ref="E8:E10"/>
    <mergeCell ref="F8:K8"/>
    <mergeCell ref="F9:G9"/>
    <mergeCell ref="H9:J9"/>
    <mergeCell ref="K9:K10"/>
    <mergeCell ref="F2:G2"/>
    <mergeCell ref="H2:M2"/>
    <mergeCell ref="C4:E4"/>
    <mergeCell ref="G4:Q4"/>
    <mergeCell ref="C6:Q6"/>
    <mergeCell ref="T9:T10"/>
    <mergeCell ref="U9:U10"/>
    <mergeCell ref="L8:L10"/>
    <mergeCell ref="M8:M10"/>
    <mergeCell ref="N8:N10"/>
    <mergeCell ref="O8:O10"/>
    <mergeCell ref="P8:P10"/>
    <mergeCell ref="Q8:Q10"/>
    <mergeCell ref="AB9:AB10"/>
    <mergeCell ref="R8:R10"/>
    <mergeCell ref="S8:S10"/>
    <mergeCell ref="T8:AE8"/>
    <mergeCell ref="AF8:AQ8"/>
    <mergeCell ref="V9:V10"/>
    <mergeCell ref="W9:W10"/>
    <mergeCell ref="X9:X10"/>
    <mergeCell ref="Y9:Y10"/>
    <mergeCell ref="Z9:Z10"/>
    <mergeCell ref="AA9:AA10"/>
    <mergeCell ref="AD9:AD10"/>
    <mergeCell ref="AE9:AE10"/>
    <mergeCell ref="AF9:AF10"/>
    <mergeCell ref="AG9:AG10"/>
    <mergeCell ref="AH9:AH10"/>
    <mergeCell ref="J27:K27"/>
    <mergeCell ref="AD27:AE27"/>
    <mergeCell ref="AO9:AO10"/>
    <mergeCell ref="AP9:AP10"/>
    <mergeCell ref="AQ9:AQ10"/>
    <mergeCell ref="J25:K25"/>
    <mergeCell ref="AD25:AE25"/>
    <mergeCell ref="J26:K26"/>
    <mergeCell ref="AD26:AE26"/>
    <mergeCell ref="AI9:AI10"/>
    <mergeCell ref="AJ9:AJ10"/>
    <mergeCell ref="AK9:AK10"/>
    <mergeCell ref="AL9:AL10"/>
    <mergeCell ref="AM9:AM10"/>
    <mergeCell ref="AN9:AN10"/>
    <mergeCell ref="AC9:AC10"/>
  </mergeCells>
  <phoneticPr fontId="5"/>
  <conditionalFormatting sqref="H23:H24 H11:H16 H18:H21">
    <cfRule type="cellIs" dxfId="16" priority="5" stopIfTrue="1" operator="equal">
      <formula>"●"</formula>
    </cfRule>
  </conditionalFormatting>
  <conditionalFormatting sqref="H22">
    <cfRule type="cellIs" dxfId="15" priority="4" stopIfTrue="1" operator="equal">
      <formula>"●"</formula>
    </cfRule>
  </conditionalFormatting>
  <conditionalFormatting sqref="H17">
    <cfRule type="cellIs" dxfId="14" priority="3" stopIfTrue="1" operator="equal">
      <formula>"●"</formula>
    </cfRule>
  </conditionalFormatting>
  <conditionalFormatting sqref="I8 I10">
    <cfRule type="cellIs" dxfId="13" priority="2" stopIfTrue="1" operator="equal">
      <formula>"●"</formula>
    </cfRule>
  </conditionalFormatting>
  <dataValidations count="3">
    <dataValidation imeMode="off" allowBlank="1" showInputMessage="1" showErrorMessage="1" sqref="U23:AE1048576 U1:AE10 T1:T1048576 U11:AQ22 M11:N24" xr:uid="{00000000-0002-0000-0C00-000001000000}"/>
    <dataValidation type="list" allowBlank="1" showInputMessage="1" showErrorMessage="1" sqref="K983065:L983066 K917529:L917530 K851993:L851994 K786457:L786458 K720921:L720922 K655385:L655386 K589849:L589850 K524313:L524314 K458777:L458778 K393241:L393242 K327705:L327706 K262169:L262170 K196633:L196634 K131097:L131098 K65561:L65562" xr:uid="{00000000-0002-0000-0C00-000002000000}">
      <formula1>"毎日,毎週,毎月,都度,毎年,その他"</formula1>
    </dataValidation>
    <dataValidation type="list" allowBlank="1" showInputMessage="1" showErrorMessage="1" sqref="F11:K24" xr:uid="{00000000-0002-0000-0C00-000000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AR37"/>
  <sheetViews>
    <sheetView view="pageBreakPreview" zoomScale="90" zoomScaleNormal="85" zoomScaleSheetLayoutView="90" workbookViewId="0">
      <pane xSplit="3" ySplit="10" topLeftCell="J14" activePane="bottomRight" state="frozen"/>
      <selection activeCell="K25" sqref="K25"/>
      <selection pane="topRight" activeCell="K25" sqref="K25"/>
      <selection pane="bottomLeft" activeCell="K25" sqref="K25"/>
      <selection pane="bottomRight" activeCell="K25" sqref="K25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VLOOKUP("合計",$G$11:$H$100,2,FALSE)</f>
        <v>900</v>
      </c>
      <c r="I1" s="1">
        <f>VLOOKUP("委託",$G$11:$H$100,2,FALSE)</f>
        <v>900</v>
      </c>
      <c r="J1" s="1">
        <f>VLOOKUP("職員",$G$11:$H$100,2,FALSE)</f>
        <v>0</v>
      </c>
      <c r="AF1" s="1">
        <f>VLOOKUP("合計(時間）",$AD$11:$AQ$100,3,FALSE)</f>
        <v>58.333333333333336</v>
      </c>
      <c r="AG1" s="1">
        <f>VLOOKUP("合計(時間）",$AD$11:$AQ$100,4,FALSE)</f>
        <v>66.666666666666671</v>
      </c>
      <c r="AH1" s="1">
        <f>VLOOKUP("合計(時間）",$AD$11:$AQ$100,5,FALSE)</f>
        <v>91.666666666666671</v>
      </c>
      <c r="AI1" s="1">
        <f>VLOOKUP("合計(時間）",$AD$11:$AQ$100,6,FALSE)</f>
        <v>125</v>
      </c>
      <c r="AJ1" s="1">
        <f>VLOOKUP("合計(時間）",$AD$11:$AQ$100,7,FALSE)</f>
        <v>91.666666666666671</v>
      </c>
      <c r="AK1" s="1">
        <f>VLOOKUP("合計(時間）",$AD$11:$AQ$100,8,FALSE)</f>
        <v>66.666666666666671</v>
      </c>
      <c r="AL1" s="1">
        <f>VLOOKUP("合計(時間）",$AD$11:$AQ$100,9,FALSE)</f>
        <v>66.666666666666671</v>
      </c>
      <c r="AM1" s="1">
        <f>VLOOKUP("合計(時間）",$AD$11:$AQ$100,10,FALSE)</f>
        <v>66.666666666666671</v>
      </c>
      <c r="AN1" s="1">
        <f>VLOOKUP("合計(時間）",$AD$11:$AQ$100,11,FALSE)</f>
        <v>66.666666666666671</v>
      </c>
      <c r="AO1" s="1">
        <f>VLOOKUP("合計(時間）",$AD$11:$AQ$100,12,FALSE)</f>
        <v>66.666666666666671</v>
      </c>
      <c r="AP1" s="1">
        <f>VLOOKUP("合計(時間）",$AD$11:$AQ$100,13,FALSE)</f>
        <v>66.666666666666671</v>
      </c>
      <c r="AQ1" s="1">
        <f>VLOOKUP("合計(時間）",$AD$11:$AQ$100,14,FALSE)</f>
        <v>66.666666666666671</v>
      </c>
    </row>
    <row r="2" spans="2:43" ht="19.5" customHeight="1" x14ac:dyDescent="0.15">
      <c r="B2" s="18" t="s">
        <v>41</v>
      </c>
      <c r="C2" s="15" t="s">
        <v>224</v>
      </c>
      <c r="D2" s="15"/>
      <c r="E2" s="325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17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147</v>
      </c>
      <c r="D4" s="481"/>
      <c r="E4" s="481"/>
      <c r="F4" s="327" t="s">
        <v>96</v>
      </c>
      <c r="G4" s="482" t="s">
        <v>148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3" ht="33" customHeight="1" x14ac:dyDescent="0.15">
      <c r="B6" s="17" t="s">
        <v>21</v>
      </c>
      <c r="C6" s="483" t="s">
        <v>209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57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58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59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8" si="0">M11*N11</f>
        <v>54000</v>
      </c>
      <c r="M11" s="242">
        <v>10</v>
      </c>
      <c r="N11" s="243">
        <f>S11</f>
        <v>5400</v>
      </c>
      <c r="O11" s="255"/>
      <c r="P11" s="254"/>
      <c r="Q11" s="252"/>
      <c r="R11" s="157" t="str">
        <f t="shared" ref="R11:R28" si="1">IF(S11=N11,"○","相違あり")</f>
        <v>○</v>
      </c>
      <c r="S11" s="158">
        <f t="shared" ref="S11:S28" si="2">SUM(T11:AE11)</f>
        <v>5400</v>
      </c>
      <c r="T11" s="261">
        <v>350</v>
      </c>
      <c r="U11" s="261">
        <v>400</v>
      </c>
      <c r="V11" s="261">
        <v>550</v>
      </c>
      <c r="W11" s="261">
        <v>750</v>
      </c>
      <c r="X11" s="261">
        <v>550</v>
      </c>
      <c r="Y11" s="261">
        <v>400</v>
      </c>
      <c r="Z11" s="261">
        <v>400</v>
      </c>
      <c r="AA11" s="261">
        <v>400</v>
      </c>
      <c r="AB11" s="261">
        <v>400</v>
      </c>
      <c r="AC11" s="261">
        <v>400</v>
      </c>
      <c r="AD11" s="261">
        <v>400</v>
      </c>
      <c r="AE11" s="261">
        <v>400</v>
      </c>
      <c r="AF11" s="389">
        <v>3500</v>
      </c>
      <c r="AG11" s="389">
        <v>4000</v>
      </c>
      <c r="AH11" s="389">
        <v>5500</v>
      </c>
      <c r="AI11" s="389">
        <v>7500</v>
      </c>
      <c r="AJ11" s="389">
        <v>5500</v>
      </c>
      <c r="AK11" s="389">
        <v>4000</v>
      </c>
      <c r="AL11" s="389">
        <v>4000</v>
      </c>
      <c r="AM11" s="389">
        <v>4000</v>
      </c>
      <c r="AN11" s="389">
        <v>4000</v>
      </c>
      <c r="AO11" s="389">
        <v>4000</v>
      </c>
      <c r="AP11" s="389">
        <v>4000</v>
      </c>
      <c r="AQ11" s="389">
        <v>4000</v>
      </c>
    </row>
    <row r="12" spans="2:43" ht="22.5" customHeight="1" x14ac:dyDescent="0.15">
      <c r="B12" s="20">
        <v>2</v>
      </c>
      <c r="C12" s="219"/>
      <c r="D12" s="219"/>
      <c r="E12" s="220"/>
      <c r="F12" s="227"/>
      <c r="G12" s="228"/>
      <c r="H12" s="225"/>
      <c r="I12" s="225"/>
      <c r="J12" s="225"/>
      <c r="K12" s="226"/>
      <c r="L12" s="149">
        <f t="shared" si="0"/>
        <v>0</v>
      </c>
      <c r="M12" s="242"/>
      <c r="N12" s="243"/>
      <c r="O12" s="250"/>
      <c r="P12" s="251"/>
      <c r="Q12" s="252"/>
      <c r="R12" s="157" t="str">
        <f t="shared" si="1"/>
        <v>○</v>
      </c>
      <c r="S12" s="158">
        <f t="shared" si="2"/>
        <v>0</v>
      </c>
      <c r="T12" s="261">
        <v>0</v>
      </c>
      <c r="U12" s="261">
        <v>0</v>
      </c>
      <c r="V12" s="261">
        <v>0</v>
      </c>
      <c r="W12" s="261">
        <v>0</v>
      </c>
      <c r="X12" s="261">
        <v>0</v>
      </c>
      <c r="Y12" s="261">
        <v>0</v>
      </c>
      <c r="Z12" s="261">
        <v>0</v>
      </c>
      <c r="AA12" s="261">
        <v>0</v>
      </c>
      <c r="AB12" s="261">
        <v>0</v>
      </c>
      <c r="AC12" s="261">
        <v>0</v>
      </c>
      <c r="AD12" s="261">
        <v>0</v>
      </c>
      <c r="AE12" s="261">
        <v>0</v>
      </c>
      <c r="AF12" s="389">
        <v>0</v>
      </c>
      <c r="AG12" s="389">
        <v>0</v>
      </c>
      <c r="AH12" s="389">
        <v>0</v>
      </c>
      <c r="AI12" s="389">
        <v>0</v>
      </c>
      <c r="AJ12" s="389">
        <v>0</v>
      </c>
      <c r="AK12" s="389">
        <v>0</v>
      </c>
      <c r="AL12" s="389">
        <v>0</v>
      </c>
      <c r="AM12" s="389">
        <v>0</v>
      </c>
      <c r="AN12" s="389">
        <v>0</v>
      </c>
      <c r="AO12" s="389">
        <v>0</v>
      </c>
      <c r="AP12" s="389">
        <v>0</v>
      </c>
      <c r="AQ12" s="389">
        <v>0</v>
      </c>
    </row>
    <row r="13" spans="2:43" ht="22.5" customHeight="1" x14ac:dyDescent="0.15">
      <c r="B13" s="20">
        <v>3</v>
      </c>
      <c r="C13" s="219"/>
      <c r="D13" s="219"/>
      <c r="E13" s="220"/>
      <c r="F13" s="227"/>
      <c r="G13" s="228"/>
      <c r="H13" s="225"/>
      <c r="I13" s="225"/>
      <c r="J13" s="225"/>
      <c r="K13" s="226"/>
      <c r="L13" s="149">
        <f t="shared" si="0"/>
        <v>0</v>
      </c>
      <c r="M13" s="242"/>
      <c r="N13" s="243"/>
      <c r="O13" s="255"/>
      <c r="P13" s="254"/>
      <c r="Q13" s="252"/>
      <c r="R13" s="157" t="str">
        <f t="shared" si="1"/>
        <v>○</v>
      </c>
      <c r="S13" s="158">
        <f t="shared" si="2"/>
        <v>0</v>
      </c>
      <c r="T13" s="261">
        <v>0</v>
      </c>
      <c r="U13" s="261">
        <v>0</v>
      </c>
      <c r="V13" s="261">
        <v>0</v>
      </c>
      <c r="W13" s="261">
        <v>0</v>
      </c>
      <c r="X13" s="261">
        <v>0</v>
      </c>
      <c r="Y13" s="261">
        <v>0</v>
      </c>
      <c r="Z13" s="261">
        <v>0</v>
      </c>
      <c r="AA13" s="261">
        <v>0</v>
      </c>
      <c r="AB13" s="261">
        <v>0</v>
      </c>
      <c r="AC13" s="261">
        <v>0</v>
      </c>
      <c r="AD13" s="261">
        <v>0</v>
      </c>
      <c r="AE13" s="261">
        <v>0</v>
      </c>
      <c r="AF13" s="389">
        <v>0</v>
      </c>
      <c r="AG13" s="389">
        <v>0</v>
      </c>
      <c r="AH13" s="389">
        <v>0</v>
      </c>
      <c r="AI13" s="389">
        <v>0</v>
      </c>
      <c r="AJ13" s="389">
        <v>0</v>
      </c>
      <c r="AK13" s="389">
        <v>0</v>
      </c>
      <c r="AL13" s="389">
        <v>0</v>
      </c>
      <c r="AM13" s="389">
        <v>0</v>
      </c>
      <c r="AN13" s="389">
        <v>0</v>
      </c>
      <c r="AO13" s="389">
        <v>0</v>
      </c>
      <c r="AP13" s="389">
        <v>0</v>
      </c>
      <c r="AQ13" s="389">
        <v>0</v>
      </c>
    </row>
    <row r="14" spans="2:43" ht="22.5" customHeight="1" x14ac:dyDescent="0.15">
      <c r="B14" s="20">
        <v>4</v>
      </c>
      <c r="C14" s="219"/>
      <c r="D14" s="219"/>
      <c r="E14" s="220"/>
      <c r="F14" s="231"/>
      <c r="G14" s="232"/>
      <c r="H14" s="225"/>
      <c r="I14" s="229"/>
      <c r="J14" s="229"/>
      <c r="K14" s="230"/>
      <c r="L14" s="149">
        <f t="shared" si="0"/>
        <v>0</v>
      </c>
      <c r="M14" s="248"/>
      <c r="N14" s="243"/>
      <c r="O14" s="250"/>
      <c r="P14" s="251"/>
      <c r="Q14" s="252"/>
      <c r="R14" s="157" t="str">
        <f t="shared" si="1"/>
        <v>○</v>
      </c>
      <c r="S14" s="158">
        <f t="shared" si="2"/>
        <v>0</v>
      </c>
      <c r="T14" s="261">
        <v>0</v>
      </c>
      <c r="U14" s="261">
        <v>0</v>
      </c>
      <c r="V14" s="261">
        <v>0</v>
      </c>
      <c r="W14" s="261">
        <v>0</v>
      </c>
      <c r="X14" s="261">
        <v>0</v>
      </c>
      <c r="Y14" s="261">
        <v>0</v>
      </c>
      <c r="Z14" s="261">
        <v>0</v>
      </c>
      <c r="AA14" s="261">
        <v>0</v>
      </c>
      <c r="AB14" s="261">
        <v>0</v>
      </c>
      <c r="AC14" s="261">
        <v>0</v>
      </c>
      <c r="AD14" s="261">
        <v>0</v>
      </c>
      <c r="AE14" s="261">
        <v>0</v>
      </c>
      <c r="AF14" s="389">
        <v>0</v>
      </c>
      <c r="AG14" s="389">
        <v>0</v>
      </c>
      <c r="AH14" s="389">
        <v>0</v>
      </c>
      <c r="AI14" s="389">
        <v>0</v>
      </c>
      <c r="AJ14" s="389">
        <v>0</v>
      </c>
      <c r="AK14" s="389">
        <v>0</v>
      </c>
      <c r="AL14" s="389">
        <v>0</v>
      </c>
      <c r="AM14" s="389">
        <v>0</v>
      </c>
      <c r="AN14" s="389">
        <v>0</v>
      </c>
      <c r="AO14" s="389">
        <v>0</v>
      </c>
      <c r="AP14" s="389">
        <v>0</v>
      </c>
      <c r="AQ14" s="389">
        <v>0</v>
      </c>
    </row>
    <row r="15" spans="2:43" ht="22.5" customHeight="1" x14ac:dyDescent="0.15">
      <c r="B15" s="20">
        <v>5</v>
      </c>
      <c r="C15" s="219"/>
      <c r="D15" s="233"/>
      <c r="E15" s="234"/>
      <c r="F15" s="231"/>
      <c r="G15" s="232"/>
      <c r="H15" s="225"/>
      <c r="I15" s="229"/>
      <c r="J15" s="229"/>
      <c r="K15" s="230"/>
      <c r="L15" s="149">
        <f>M15*N15</f>
        <v>0</v>
      </c>
      <c r="M15" s="248"/>
      <c r="N15" s="243"/>
      <c r="O15" s="247"/>
      <c r="P15" s="245"/>
      <c r="Q15" s="252"/>
      <c r="R15" s="157" t="str">
        <f t="shared" si="1"/>
        <v>○</v>
      </c>
      <c r="S15" s="158">
        <f t="shared" si="2"/>
        <v>0</v>
      </c>
      <c r="T15" s="261">
        <v>0</v>
      </c>
      <c r="U15" s="261">
        <v>0</v>
      </c>
      <c r="V15" s="261">
        <v>0</v>
      </c>
      <c r="W15" s="261">
        <v>0</v>
      </c>
      <c r="X15" s="261">
        <v>0</v>
      </c>
      <c r="Y15" s="261">
        <v>0</v>
      </c>
      <c r="Z15" s="261">
        <v>0</v>
      </c>
      <c r="AA15" s="261">
        <v>0</v>
      </c>
      <c r="AB15" s="261">
        <v>0</v>
      </c>
      <c r="AC15" s="261">
        <v>0</v>
      </c>
      <c r="AD15" s="261">
        <v>0</v>
      </c>
      <c r="AE15" s="261">
        <v>0</v>
      </c>
      <c r="AF15" s="389">
        <v>0</v>
      </c>
      <c r="AG15" s="389">
        <v>0</v>
      </c>
      <c r="AH15" s="389">
        <v>0</v>
      </c>
      <c r="AI15" s="389">
        <v>0</v>
      </c>
      <c r="AJ15" s="389">
        <v>0</v>
      </c>
      <c r="AK15" s="389">
        <v>0</v>
      </c>
      <c r="AL15" s="389">
        <v>0</v>
      </c>
      <c r="AM15" s="389">
        <v>0</v>
      </c>
      <c r="AN15" s="389">
        <v>0</v>
      </c>
      <c r="AO15" s="389">
        <v>0</v>
      </c>
      <c r="AP15" s="389">
        <v>0</v>
      </c>
      <c r="AQ15" s="389">
        <v>0</v>
      </c>
    </row>
    <row r="16" spans="2:43" ht="22.5" customHeight="1" x14ac:dyDescent="0.15">
      <c r="B16" s="20">
        <v>6</v>
      </c>
      <c r="C16" s="219"/>
      <c r="D16" s="219"/>
      <c r="E16" s="220"/>
      <c r="F16" s="227"/>
      <c r="G16" s="228"/>
      <c r="H16" s="225"/>
      <c r="I16" s="225"/>
      <c r="J16" s="225"/>
      <c r="K16" s="226"/>
      <c r="L16" s="149">
        <f>M16*N16</f>
        <v>0</v>
      </c>
      <c r="M16" s="248"/>
      <c r="N16" s="243"/>
      <c r="O16" s="253"/>
      <c r="P16" s="251"/>
      <c r="Q16" s="252"/>
      <c r="R16" s="157" t="str">
        <f t="shared" si="1"/>
        <v>○</v>
      </c>
      <c r="S16" s="158">
        <f t="shared" si="2"/>
        <v>0</v>
      </c>
      <c r="T16" s="261">
        <v>0</v>
      </c>
      <c r="U16" s="261">
        <v>0</v>
      </c>
      <c r="V16" s="261">
        <v>0</v>
      </c>
      <c r="W16" s="261">
        <v>0</v>
      </c>
      <c r="X16" s="261">
        <v>0</v>
      </c>
      <c r="Y16" s="261">
        <v>0</v>
      </c>
      <c r="Z16" s="261">
        <v>0</v>
      </c>
      <c r="AA16" s="261">
        <v>0</v>
      </c>
      <c r="AB16" s="261">
        <v>0</v>
      </c>
      <c r="AC16" s="261">
        <v>0</v>
      </c>
      <c r="AD16" s="261">
        <v>0</v>
      </c>
      <c r="AE16" s="261">
        <v>0</v>
      </c>
      <c r="AF16" s="389">
        <v>0</v>
      </c>
      <c r="AG16" s="389">
        <v>0</v>
      </c>
      <c r="AH16" s="389">
        <v>0</v>
      </c>
      <c r="AI16" s="389">
        <v>0</v>
      </c>
      <c r="AJ16" s="389">
        <v>0</v>
      </c>
      <c r="AK16" s="389">
        <v>0</v>
      </c>
      <c r="AL16" s="389">
        <v>0</v>
      </c>
      <c r="AM16" s="389">
        <v>0</v>
      </c>
      <c r="AN16" s="389">
        <v>0</v>
      </c>
      <c r="AO16" s="389">
        <v>0</v>
      </c>
      <c r="AP16" s="389">
        <v>0</v>
      </c>
      <c r="AQ16" s="389">
        <v>0</v>
      </c>
    </row>
    <row r="17" spans="2:44" ht="22.5" customHeight="1" x14ac:dyDescent="0.15">
      <c r="B17" s="20">
        <v>7</v>
      </c>
      <c r="C17" s="219"/>
      <c r="D17" s="219"/>
      <c r="E17" s="220"/>
      <c r="F17" s="231"/>
      <c r="G17" s="232"/>
      <c r="H17" s="225"/>
      <c r="I17" s="229"/>
      <c r="J17" s="229"/>
      <c r="K17" s="230"/>
      <c r="L17" s="149">
        <f t="shared" si="0"/>
        <v>0</v>
      </c>
      <c r="M17" s="248"/>
      <c r="N17" s="243"/>
      <c r="O17" s="250"/>
      <c r="P17" s="251"/>
      <c r="Q17" s="252"/>
      <c r="R17" s="157" t="str">
        <f t="shared" si="1"/>
        <v>○</v>
      </c>
      <c r="S17" s="158">
        <f t="shared" si="2"/>
        <v>0</v>
      </c>
      <c r="T17" s="261">
        <v>0</v>
      </c>
      <c r="U17" s="261">
        <v>0</v>
      </c>
      <c r="V17" s="261">
        <v>0</v>
      </c>
      <c r="W17" s="261">
        <v>0</v>
      </c>
      <c r="X17" s="261">
        <v>0</v>
      </c>
      <c r="Y17" s="261">
        <v>0</v>
      </c>
      <c r="Z17" s="261">
        <v>0</v>
      </c>
      <c r="AA17" s="261">
        <v>0</v>
      </c>
      <c r="AB17" s="261">
        <v>0</v>
      </c>
      <c r="AC17" s="261">
        <v>0</v>
      </c>
      <c r="AD17" s="261">
        <v>0</v>
      </c>
      <c r="AE17" s="261">
        <v>0</v>
      </c>
      <c r="AF17" s="389">
        <v>0</v>
      </c>
      <c r="AG17" s="389">
        <v>0</v>
      </c>
      <c r="AH17" s="389">
        <v>0</v>
      </c>
      <c r="AI17" s="389">
        <v>0</v>
      </c>
      <c r="AJ17" s="389">
        <v>0</v>
      </c>
      <c r="AK17" s="389">
        <v>0</v>
      </c>
      <c r="AL17" s="389">
        <v>0</v>
      </c>
      <c r="AM17" s="389">
        <v>0</v>
      </c>
      <c r="AN17" s="389">
        <v>0</v>
      </c>
      <c r="AO17" s="389">
        <v>0</v>
      </c>
      <c r="AP17" s="389">
        <v>0</v>
      </c>
      <c r="AQ17" s="389">
        <v>0</v>
      </c>
    </row>
    <row r="18" spans="2:44" ht="22.5" customHeight="1" x14ac:dyDescent="0.15">
      <c r="B18" s="20">
        <v>8</v>
      </c>
      <c r="C18" s="219"/>
      <c r="D18" s="219"/>
      <c r="E18" s="220"/>
      <c r="F18" s="231"/>
      <c r="G18" s="232"/>
      <c r="H18" s="225"/>
      <c r="I18" s="229"/>
      <c r="J18" s="229"/>
      <c r="K18" s="230"/>
      <c r="L18" s="149">
        <f t="shared" si="0"/>
        <v>0</v>
      </c>
      <c r="M18" s="248"/>
      <c r="N18" s="249"/>
      <c r="O18" s="255"/>
      <c r="P18" s="251"/>
      <c r="Q18" s="252"/>
      <c r="R18" s="157" t="str">
        <f t="shared" si="1"/>
        <v>○</v>
      </c>
      <c r="S18" s="158">
        <f>SUM(T18:AE18)</f>
        <v>0</v>
      </c>
      <c r="T18" s="261">
        <v>0</v>
      </c>
      <c r="U18" s="261">
        <v>0</v>
      </c>
      <c r="V18" s="261">
        <v>0</v>
      </c>
      <c r="W18" s="261">
        <v>0</v>
      </c>
      <c r="X18" s="261">
        <v>0</v>
      </c>
      <c r="Y18" s="261">
        <v>0</v>
      </c>
      <c r="Z18" s="261">
        <v>0</v>
      </c>
      <c r="AA18" s="261">
        <v>0</v>
      </c>
      <c r="AB18" s="261">
        <v>0</v>
      </c>
      <c r="AC18" s="261">
        <v>0</v>
      </c>
      <c r="AD18" s="261">
        <v>0</v>
      </c>
      <c r="AE18" s="261">
        <v>0</v>
      </c>
      <c r="AF18" s="389">
        <v>0</v>
      </c>
      <c r="AG18" s="389">
        <v>0</v>
      </c>
      <c r="AH18" s="389">
        <v>0</v>
      </c>
      <c r="AI18" s="389">
        <v>0</v>
      </c>
      <c r="AJ18" s="389">
        <v>0</v>
      </c>
      <c r="AK18" s="389">
        <v>0</v>
      </c>
      <c r="AL18" s="389">
        <v>0</v>
      </c>
      <c r="AM18" s="389">
        <v>0</v>
      </c>
      <c r="AN18" s="389">
        <v>0</v>
      </c>
      <c r="AO18" s="389">
        <v>0</v>
      </c>
      <c r="AP18" s="389">
        <v>0</v>
      </c>
      <c r="AQ18" s="389">
        <v>0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248"/>
      <c r="N19" s="249"/>
      <c r="O19" s="255"/>
      <c r="P19" s="251"/>
      <c r="Q19" s="252"/>
      <c r="R19" s="157" t="str">
        <f t="shared" si="1"/>
        <v>○</v>
      </c>
      <c r="S19" s="158">
        <f t="shared" ref="S19:S20" si="3">SUM(T19:AE19)</f>
        <v>0</v>
      </c>
      <c r="T19" s="261">
        <v>0</v>
      </c>
      <c r="U19" s="261">
        <v>0</v>
      </c>
      <c r="V19" s="261">
        <v>0</v>
      </c>
      <c r="W19" s="261">
        <v>0</v>
      </c>
      <c r="X19" s="261">
        <v>0</v>
      </c>
      <c r="Y19" s="261">
        <v>0</v>
      </c>
      <c r="Z19" s="261">
        <v>0</v>
      </c>
      <c r="AA19" s="261">
        <v>0</v>
      </c>
      <c r="AB19" s="261">
        <v>0</v>
      </c>
      <c r="AC19" s="261">
        <v>0</v>
      </c>
      <c r="AD19" s="261">
        <v>0</v>
      </c>
      <c r="AE19" s="261">
        <v>0</v>
      </c>
      <c r="AF19" s="389">
        <v>0</v>
      </c>
      <c r="AG19" s="389">
        <v>0</v>
      </c>
      <c r="AH19" s="389">
        <v>0</v>
      </c>
      <c r="AI19" s="389">
        <v>0</v>
      </c>
      <c r="AJ19" s="389">
        <v>0</v>
      </c>
      <c r="AK19" s="389">
        <v>0</v>
      </c>
      <c r="AL19" s="389">
        <v>0</v>
      </c>
      <c r="AM19" s="389">
        <v>0</v>
      </c>
      <c r="AN19" s="389">
        <v>0</v>
      </c>
      <c r="AO19" s="389">
        <v>0</v>
      </c>
      <c r="AP19" s="389">
        <v>0</v>
      </c>
      <c r="AQ19" s="389"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248"/>
      <c r="N20" s="243"/>
      <c r="O20" s="250"/>
      <c r="P20" s="251"/>
      <c r="Q20" s="252"/>
      <c r="R20" s="157" t="str">
        <f t="shared" si="1"/>
        <v>○</v>
      </c>
      <c r="S20" s="158">
        <f t="shared" si="3"/>
        <v>0</v>
      </c>
      <c r="T20" s="261">
        <v>0</v>
      </c>
      <c r="U20" s="261">
        <v>0</v>
      </c>
      <c r="V20" s="261">
        <v>0</v>
      </c>
      <c r="W20" s="261">
        <v>0</v>
      </c>
      <c r="X20" s="261">
        <v>0</v>
      </c>
      <c r="Y20" s="261">
        <v>0</v>
      </c>
      <c r="Z20" s="261">
        <v>0</v>
      </c>
      <c r="AA20" s="261">
        <v>0</v>
      </c>
      <c r="AB20" s="261">
        <v>0</v>
      </c>
      <c r="AC20" s="261">
        <v>0</v>
      </c>
      <c r="AD20" s="261">
        <v>0</v>
      </c>
      <c r="AE20" s="261">
        <v>0</v>
      </c>
      <c r="AF20" s="389">
        <v>0</v>
      </c>
      <c r="AG20" s="389">
        <v>0</v>
      </c>
      <c r="AH20" s="389">
        <v>0</v>
      </c>
      <c r="AI20" s="389">
        <v>0</v>
      </c>
      <c r="AJ20" s="389">
        <v>0</v>
      </c>
      <c r="AK20" s="389">
        <v>0</v>
      </c>
      <c r="AL20" s="389">
        <v>0</v>
      </c>
      <c r="AM20" s="389">
        <v>0</v>
      </c>
      <c r="AN20" s="389">
        <v>0</v>
      </c>
      <c r="AO20" s="389">
        <v>0</v>
      </c>
      <c r="AP20" s="389">
        <v>0</v>
      </c>
      <c r="AQ20" s="389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248"/>
      <c r="N21" s="249"/>
      <c r="O21" s="255"/>
      <c r="P21" s="251"/>
      <c r="Q21" s="252"/>
      <c r="R21" s="157" t="str">
        <f t="shared" si="1"/>
        <v>○</v>
      </c>
      <c r="S21" s="158">
        <f t="shared" si="2"/>
        <v>0</v>
      </c>
      <c r="T21" s="261">
        <v>0</v>
      </c>
      <c r="U21" s="261">
        <v>0</v>
      </c>
      <c r="V21" s="261">
        <v>0</v>
      </c>
      <c r="W21" s="261">
        <v>0</v>
      </c>
      <c r="X21" s="261">
        <v>0</v>
      </c>
      <c r="Y21" s="261">
        <v>0</v>
      </c>
      <c r="Z21" s="261">
        <v>0</v>
      </c>
      <c r="AA21" s="261">
        <v>0</v>
      </c>
      <c r="AB21" s="261">
        <v>0</v>
      </c>
      <c r="AC21" s="261">
        <v>0</v>
      </c>
      <c r="AD21" s="261">
        <v>0</v>
      </c>
      <c r="AE21" s="261">
        <v>0</v>
      </c>
      <c r="AF21" s="389">
        <v>0</v>
      </c>
      <c r="AG21" s="389">
        <v>0</v>
      </c>
      <c r="AH21" s="389">
        <v>0</v>
      </c>
      <c r="AI21" s="389">
        <v>0</v>
      </c>
      <c r="AJ21" s="389">
        <v>0</v>
      </c>
      <c r="AK21" s="389">
        <v>0</v>
      </c>
      <c r="AL21" s="389">
        <v>0</v>
      </c>
      <c r="AM21" s="389">
        <v>0</v>
      </c>
      <c r="AN21" s="389">
        <v>0</v>
      </c>
      <c r="AO21" s="389">
        <v>0</v>
      </c>
      <c r="AP21" s="389">
        <v>0</v>
      </c>
      <c r="AQ21" s="389">
        <v>0</v>
      </c>
    </row>
    <row r="22" spans="2:44" ht="22.5" customHeight="1" x14ac:dyDescent="0.15">
      <c r="B22" s="20">
        <v>12</v>
      </c>
      <c r="C22" s="219"/>
      <c r="D22" s="219"/>
      <c r="E22" s="220"/>
      <c r="F22" s="231"/>
      <c r="G22" s="232"/>
      <c r="H22" s="225"/>
      <c r="I22" s="229"/>
      <c r="J22" s="229"/>
      <c r="K22" s="230"/>
      <c r="L22" s="149">
        <f t="shared" si="0"/>
        <v>0</v>
      </c>
      <c r="M22" s="248"/>
      <c r="N22" s="249"/>
      <c r="O22" s="250"/>
      <c r="P22" s="251"/>
      <c r="Q22" s="252"/>
      <c r="R22" s="157" t="str">
        <f t="shared" si="1"/>
        <v>○</v>
      </c>
      <c r="S22" s="158">
        <f t="shared" si="2"/>
        <v>0</v>
      </c>
      <c r="T22" s="261">
        <v>0</v>
      </c>
      <c r="U22" s="261">
        <v>0</v>
      </c>
      <c r="V22" s="261">
        <v>0</v>
      </c>
      <c r="W22" s="261">
        <v>0</v>
      </c>
      <c r="X22" s="261">
        <v>0</v>
      </c>
      <c r="Y22" s="261">
        <v>0</v>
      </c>
      <c r="Z22" s="261">
        <v>0</v>
      </c>
      <c r="AA22" s="261">
        <v>0</v>
      </c>
      <c r="AB22" s="261">
        <v>0</v>
      </c>
      <c r="AC22" s="261">
        <v>0</v>
      </c>
      <c r="AD22" s="261">
        <v>0</v>
      </c>
      <c r="AE22" s="261">
        <v>0</v>
      </c>
      <c r="AF22" s="389">
        <v>0</v>
      </c>
      <c r="AG22" s="389">
        <v>0</v>
      </c>
      <c r="AH22" s="389">
        <v>0</v>
      </c>
      <c r="AI22" s="389">
        <v>0</v>
      </c>
      <c r="AJ22" s="389">
        <v>0</v>
      </c>
      <c r="AK22" s="389">
        <v>0</v>
      </c>
      <c r="AL22" s="389">
        <v>0</v>
      </c>
      <c r="AM22" s="389">
        <v>0</v>
      </c>
      <c r="AN22" s="389">
        <v>0</v>
      </c>
      <c r="AO22" s="389">
        <v>0</v>
      </c>
      <c r="AP22" s="389">
        <v>0</v>
      </c>
      <c r="AQ22" s="389">
        <v>0</v>
      </c>
    </row>
    <row r="23" spans="2:44" ht="22.5" customHeight="1" x14ac:dyDescent="0.15">
      <c r="B23" s="20">
        <v>13</v>
      </c>
      <c r="C23" s="219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242"/>
      <c r="N23" s="243"/>
      <c r="O23" s="247"/>
      <c r="P23" s="251"/>
      <c r="Q23" s="252"/>
      <c r="R23" s="157" t="str">
        <f t="shared" si="1"/>
        <v>○</v>
      </c>
      <c r="S23" s="158">
        <f t="shared" si="2"/>
        <v>0</v>
      </c>
      <c r="T23" s="261">
        <v>0</v>
      </c>
      <c r="U23" s="261">
        <v>0</v>
      </c>
      <c r="V23" s="261">
        <v>0</v>
      </c>
      <c r="W23" s="261">
        <v>0</v>
      </c>
      <c r="X23" s="261">
        <v>0</v>
      </c>
      <c r="Y23" s="261">
        <v>0</v>
      </c>
      <c r="Z23" s="261">
        <v>0</v>
      </c>
      <c r="AA23" s="261">
        <v>0</v>
      </c>
      <c r="AB23" s="261">
        <v>0</v>
      </c>
      <c r="AC23" s="261">
        <v>0</v>
      </c>
      <c r="AD23" s="261">
        <v>0</v>
      </c>
      <c r="AE23" s="261">
        <v>0</v>
      </c>
      <c r="AF23" s="389">
        <v>0</v>
      </c>
      <c r="AG23" s="389">
        <v>0</v>
      </c>
      <c r="AH23" s="389">
        <v>0</v>
      </c>
      <c r="AI23" s="389">
        <v>0</v>
      </c>
      <c r="AJ23" s="389">
        <v>0</v>
      </c>
      <c r="AK23" s="389">
        <v>0</v>
      </c>
      <c r="AL23" s="389">
        <v>0</v>
      </c>
      <c r="AM23" s="389">
        <v>0</v>
      </c>
      <c r="AN23" s="389">
        <v>0</v>
      </c>
      <c r="AO23" s="389">
        <v>0</v>
      </c>
      <c r="AP23" s="389">
        <v>0</v>
      </c>
      <c r="AQ23" s="389">
        <v>0</v>
      </c>
    </row>
    <row r="24" spans="2:44" ht="22.5" customHeight="1" x14ac:dyDescent="0.15">
      <c r="B24" s="20">
        <v>14</v>
      </c>
      <c r="C24" s="233"/>
      <c r="D24" s="233"/>
      <c r="E24" s="220"/>
      <c r="F24" s="227"/>
      <c r="G24" s="228"/>
      <c r="H24" s="225"/>
      <c r="I24" s="225"/>
      <c r="J24" s="225"/>
      <c r="K24" s="226"/>
      <c r="L24" s="149">
        <f t="shared" si="0"/>
        <v>0</v>
      </c>
      <c r="M24" s="242"/>
      <c r="N24" s="243"/>
      <c r="O24" s="247"/>
      <c r="P24" s="245"/>
      <c r="Q24" s="252"/>
      <c r="R24" s="157" t="str">
        <f t="shared" si="1"/>
        <v>○</v>
      </c>
      <c r="S24" s="158">
        <f t="shared" si="2"/>
        <v>0</v>
      </c>
      <c r="T24" s="261">
        <v>0</v>
      </c>
      <c r="U24" s="261">
        <v>0</v>
      </c>
      <c r="V24" s="261">
        <v>0</v>
      </c>
      <c r="W24" s="261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0</v>
      </c>
      <c r="AE24" s="261">
        <v>0</v>
      </c>
      <c r="AF24" s="389">
        <v>0</v>
      </c>
      <c r="AG24" s="389">
        <v>0</v>
      </c>
      <c r="AH24" s="389">
        <v>0</v>
      </c>
      <c r="AI24" s="389">
        <v>0</v>
      </c>
      <c r="AJ24" s="389">
        <v>0</v>
      </c>
      <c r="AK24" s="389">
        <v>0</v>
      </c>
      <c r="AL24" s="389">
        <v>0</v>
      </c>
      <c r="AM24" s="389">
        <v>0</v>
      </c>
      <c r="AN24" s="389">
        <v>0</v>
      </c>
      <c r="AO24" s="389">
        <v>0</v>
      </c>
      <c r="AP24" s="389">
        <v>0</v>
      </c>
      <c r="AQ24" s="389">
        <v>0</v>
      </c>
    </row>
    <row r="25" spans="2:44" ht="22.5" customHeight="1" x14ac:dyDescent="0.15">
      <c r="B25" s="20">
        <v>15</v>
      </c>
      <c r="C25" s="219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243"/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61">
        <v>0</v>
      </c>
      <c r="Z25" s="261">
        <v>0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389">
        <v>0</v>
      </c>
      <c r="AG25" s="389">
        <v>0</v>
      </c>
      <c r="AH25" s="389">
        <v>0</v>
      </c>
      <c r="AI25" s="389">
        <v>0</v>
      </c>
      <c r="AJ25" s="389">
        <v>0</v>
      </c>
      <c r="AK25" s="389">
        <v>0</v>
      </c>
      <c r="AL25" s="389">
        <v>0</v>
      </c>
      <c r="AM25" s="389">
        <v>0</v>
      </c>
      <c r="AN25" s="389">
        <v>0</v>
      </c>
      <c r="AO25" s="389">
        <v>0</v>
      </c>
      <c r="AP25" s="389">
        <v>0</v>
      </c>
      <c r="AQ25" s="389">
        <v>0</v>
      </c>
    </row>
    <row r="26" spans="2:44" ht="22.5" customHeight="1" x14ac:dyDescent="0.15">
      <c r="B26" s="20">
        <v>16</v>
      </c>
      <c r="C26" s="233"/>
      <c r="D26" s="219"/>
      <c r="E26" s="220"/>
      <c r="F26" s="231"/>
      <c r="G26" s="232"/>
      <c r="H26" s="225"/>
      <c r="I26" s="229"/>
      <c r="J26" s="229"/>
      <c r="K26" s="230"/>
      <c r="L26" s="149">
        <f>M26*N26</f>
        <v>0</v>
      </c>
      <c r="M26" s="248"/>
      <c r="N26" s="243"/>
      <c r="O26" s="250"/>
      <c r="P26" s="254"/>
      <c r="Q26" s="252"/>
      <c r="R26" s="157" t="str">
        <f>IF(S26=N26,"○","相違あり")</f>
        <v>○</v>
      </c>
      <c r="S26" s="158">
        <f>SUM(T26:AE26)</f>
        <v>0</v>
      </c>
      <c r="T26" s="261">
        <v>0</v>
      </c>
      <c r="U26" s="261">
        <v>0</v>
      </c>
      <c r="V26" s="261">
        <v>0</v>
      </c>
      <c r="W26" s="261">
        <v>0</v>
      </c>
      <c r="X26" s="261">
        <v>0</v>
      </c>
      <c r="Y26" s="261">
        <v>0</v>
      </c>
      <c r="Z26" s="261">
        <v>0</v>
      </c>
      <c r="AA26" s="261">
        <v>0</v>
      </c>
      <c r="AB26" s="261">
        <v>0</v>
      </c>
      <c r="AC26" s="261">
        <v>0</v>
      </c>
      <c r="AD26" s="261">
        <v>0</v>
      </c>
      <c r="AE26" s="261">
        <v>0</v>
      </c>
      <c r="AF26" s="389">
        <v>0</v>
      </c>
      <c r="AG26" s="389">
        <v>0</v>
      </c>
      <c r="AH26" s="389">
        <v>0</v>
      </c>
      <c r="AI26" s="389">
        <v>0</v>
      </c>
      <c r="AJ26" s="389">
        <v>0</v>
      </c>
      <c r="AK26" s="389">
        <v>0</v>
      </c>
      <c r="AL26" s="389">
        <v>0</v>
      </c>
      <c r="AM26" s="389">
        <v>0</v>
      </c>
      <c r="AN26" s="389">
        <v>0</v>
      </c>
      <c r="AO26" s="389">
        <v>0</v>
      </c>
      <c r="AP26" s="389">
        <v>0</v>
      </c>
      <c r="AQ26" s="389">
        <v>0</v>
      </c>
    </row>
    <row r="27" spans="2:44" ht="22.5" customHeight="1" x14ac:dyDescent="0.15">
      <c r="B27" s="20">
        <v>17</v>
      </c>
      <c r="C27" s="233"/>
      <c r="D27" s="233"/>
      <c r="E27" s="235"/>
      <c r="F27" s="227"/>
      <c r="G27" s="228"/>
      <c r="H27" s="225"/>
      <c r="I27" s="225"/>
      <c r="J27" s="225"/>
      <c r="K27" s="226"/>
      <c r="L27" s="149">
        <f t="shared" si="0"/>
        <v>0</v>
      </c>
      <c r="M27" s="242"/>
      <c r="N27" s="243"/>
      <c r="O27" s="247"/>
      <c r="P27" s="245"/>
      <c r="Q27" s="252"/>
      <c r="R27" s="157" t="str">
        <f t="shared" si="1"/>
        <v>○</v>
      </c>
      <c r="S27" s="158">
        <f t="shared" si="2"/>
        <v>0</v>
      </c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387">
        <v>0</v>
      </c>
      <c r="AG27" s="388">
        <v>0</v>
      </c>
      <c r="AH27" s="388">
        <v>0</v>
      </c>
      <c r="AI27" s="388">
        <v>0</v>
      </c>
      <c r="AJ27" s="388">
        <v>0</v>
      </c>
      <c r="AK27" s="388">
        <v>0</v>
      </c>
      <c r="AL27" s="388">
        <v>0</v>
      </c>
      <c r="AM27" s="388">
        <v>0</v>
      </c>
      <c r="AN27" s="388">
        <v>0</v>
      </c>
      <c r="AO27" s="388">
        <v>0</v>
      </c>
      <c r="AP27" s="388">
        <v>0</v>
      </c>
      <c r="AQ27" s="388">
        <v>0</v>
      </c>
    </row>
    <row r="28" spans="2:44" ht="22.5" customHeight="1" thickBot="1" x14ac:dyDescent="0.2">
      <c r="B28" s="21"/>
      <c r="C28" s="219"/>
      <c r="D28" s="236"/>
      <c r="E28" s="237"/>
      <c r="F28" s="240"/>
      <c r="G28" s="241"/>
      <c r="H28" s="238"/>
      <c r="I28" s="238"/>
      <c r="J28" s="238"/>
      <c r="K28" s="239"/>
      <c r="L28" s="150">
        <f t="shared" si="0"/>
        <v>0</v>
      </c>
      <c r="M28" s="256"/>
      <c r="N28" s="257"/>
      <c r="O28" s="258"/>
      <c r="P28" s="259"/>
      <c r="Q28" s="260"/>
      <c r="R28" s="157" t="str">
        <f t="shared" si="1"/>
        <v>○</v>
      </c>
      <c r="S28" s="158">
        <f t="shared" si="2"/>
        <v>0</v>
      </c>
      <c r="T28" s="261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387">
        <v>0</v>
      </c>
      <c r="AG28" s="388">
        <v>0</v>
      </c>
      <c r="AH28" s="388">
        <v>0</v>
      </c>
      <c r="AI28" s="388">
        <v>0</v>
      </c>
      <c r="AJ28" s="388">
        <v>0</v>
      </c>
      <c r="AK28" s="388">
        <v>0</v>
      </c>
      <c r="AL28" s="388">
        <v>0</v>
      </c>
      <c r="AM28" s="388">
        <v>0</v>
      </c>
      <c r="AN28" s="388">
        <v>0</v>
      </c>
      <c r="AO28" s="388">
        <v>0</v>
      </c>
      <c r="AP28" s="388">
        <v>0</v>
      </c>
      <c r="AQ28" s="388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900</v>
      </c>
      <c r="I29" s="1" t="s">
        <v>101</v>
      </c>
      <c r="J29" s="494" t="s">
        <v>18</v>
      </c>
      <c r="K29" s="495"/>
      <c r="L29" s="137">
        <f>SUM(L1:L28)</f>
        <v>54000</v>
      </c>
      <c r="M29" s="138">
        <f>SUM(M1:M28)</f>
        <v>10</v>
      </c>
      <c r="N29" s="139">
        <f>SUM(N1:N28)</f>
        <v>5400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52" t="s">
        <v>90</v>
      </c>
      <c r="AE29" s="453"/>
      <c r="AF29" s="272">
        <f>SUM(AF11:AF28)</f>
        <v>3500</v>
      </c>
      <c r="AG29" s="277">
        <f t="shared" ref="AG29:AQ29" si="4">SUM(AG11:AG28)</f>
        <v>4000</v>
      </c>
      <c r="AH29" s="277">
        <f t="shared" si="4"/>
        <v>5500</v>
      </c>
      <c r="AI29" s="277">
        <f t="shared" si="4"/>
        <v>7500</v>
      </c>
      <c r="AJ29" s="277">
        <f t="shared" si="4"/>
        <v>5500</v>
      </c>
      <c r="AK29" s="277">
        <f t="shared" si="4"/>
        <v>4000</v>
      </c>
      <c r="AL29" s="277">
        <f t="shared" si="4"/>
        <v>4000</v>
      </c>
      <c r="AM29" s="277">
        <f t="shared" si="4"/>
        <v>4000</v>
      </c>
      <c r="AN29" s="277">
        <f t="shared" si="4"/>
        <v>4000</v>
      </c>
      <c r="AO29" s="277">
        <f t="shared" si="4"/>
        <v>4000</v>
      </c>
      <c r="AP29" s="277">
        <f t="shared" si="4"/>
        <v>4000</v>
      </c>
      <c r="AQ29" s="278">
        <f t="shared" si="4"/>
        <v>4000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173">
        <f>L30/60</f>
        <v>900</v>
      </c>
      <c r="I30" s="1" t="s">
        <v>101</v>
      </c>
      <c r="J30" s="496" t="s">
        <v>1</v>
      </c>
      <c r="K30" s="497"/>
      <c r="L30" s="143">
        <f>SUMIF(H1:H28,"●",L1:L28)</f>
        <v>54000</v>
      </c>
      <c r="M30" s="144">
        <f>SUMIF(H1:H28,"●",M1:M28)</f>
        <v>10</v>
      </c>
      <c r="N30" s="145">
        <f>SUMIF(H1:H28,"●",N1:N28)</f>
        <v>5400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45" t="s">
        <v>91</v>
      </c>
      <c r="AE30" s="446"/>
      <c r="AF30" s="279">
        <f t="shared" ref="AF30" si="5">AF29/60</f>
        <v>58.333333333333336</v>
      </c>
      <c r="AG30" s="280">
        <f>AG29/60</f>
        <v>66.666666666666671</v>
      </c>
      <c r="AH30" s="280">
        <f t="shared" ref="AH30:AQ30" si="6">AH29/60</f>
        <v>91.666666666666671</v>
      </c>
      <c r="AI30" s="280">
        <f t="shared" si="6"/>
        <v>125</v>
      </c>
      <c r="AJ30" s="280">
        <f t="shared" si="6"/>
        <v>91.666666666666671</v>
      </c>
      <c r="AK30" s="280">
        <f t="shared" si="6"/>
        <v>66.666666666666671</v>
      </c>
      <c r="AL30" s="280">
        <f t="shared" si="6"/>
        <v>66.666666666666671</v>
      </c>
      <c r="AM30" s="280">
        <f t="shared" si="6"/>
        <v>66.666666666666671</v>
      </c>
      <c r="AN30" s="280">
        <f t="shared" si="6"/>
        <v>66.666666666666671</v>
      </c>
      <c r="AO30" s="280">
        <f t="shared" si="6"/>
        <v>66.666666666666671</v>
      </c>
      <c r="AP30" s="280">
        <f t="shared" si="6"/>
        <v>66.666666666666671</v>
      </c>
      <c r="AQ30" s="281">
        <f t="shared" si="6"/>
        <v>66.666666666666671</v>
      </c>
      <c r="AR30" s="340">
        <f>SUM(AF30:AQ30)</f>
        <v>899.99999999999989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0</v>
      </c>
      <c r="I31" s="1" t="s">
        <v>101</v>
      </c>
      <c r="J31" s="498" t="s">
        <v>19</v>
      </c>
      <c r="K31" s="499"/>
      <c r="L31" s="207">
        <f>L29-L30</f>
        <v>0</v>
      </c>
      <c r="M31" s="208">
        <f t="shared" ref="M31" si="7">M29-M30</f>
        <v>0</v>
      </c>
      <c r="N31" s="209">
        <f>N29-N30</f>
        <v>0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66" t="s">
        <v>92</v>
      </c>
      <c r="AE31" s="467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64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  <row r="37" spans="3:31" x14ac:dyDescent="0.15">
      <c r="C37" s="218"/>
      <c r="D37" s="218"/>
      <c r="E37" s="218"/>
      <c r="F37" s="218"/>
      <c r="G37" s="218"/>
      <c r="H37" s="218"/>
      <c r="I37" s="218"/>
      <c r="J37" s="218"/>
      <c r="K37" s="218"/>
      <c r="M37" s="265"/>
      <c r="N37" s="265"/>
      <c r="O37" s="218"/>
      <c r="P37" s="218"/>
      <c r="Q37" s="218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</sheetData>
  <mergeCells count="53">
    <mergeCell ref="J30:K30"/>
    <mergeCell ref="AD30:AE30"/>
    <mergeCell ref="J31:K31"/>
    <mergeCell ref="AD31:AE31"/>
    <mergeCell ref="AM9:AM10"/>
    <mergeCell ref="AE9:AE10"/>
    <mergeCell ref="AF9:AF10"/>
    <mergeCell ref="W9:W10"/>
    <mergeCell ref="X9:X10"/>
    <mergeCell ref="Y9:Y10"/>
    <mergeCell ref="Z9:Z10"/>
    <mergeCell ref="L8:L10"/>
    <mergeCell ref="M8:M10"/>
    <mergeCell ref="N8:N10"/>
    <mergeCell ref="AF8:AQ8"/>
    <mergeCell ref="V9:V10"/>
    <mergeCell ref="AN9:AN10"/>
    <mergeCell ref="AO9:AO10"/>
    <mergeCell ref="AP9:AP10"/>
    <mergeCell ref="AQ9:AQ10"/>
    <mergeCell ref="J29:K29"/>
    <mergeCell ref="AD29:AE29"/>
    <mergeCell ref="AG9:AG10"/>
    <mergeCell ref="AH9:AH10"/>
    <mergeCell ref="AI9:AI10"/>
    <mergeCell ref="AJ9:AJ10"/>
    <mergeCell ref="AK9:AK10"/>
    <mergeCell ref="AL9:AL10"/>
    <mergeCell ref="AA9:AA10"/>
    <mergeCell ref="AB9:AB10"/>
    <mergeCell ref="AC9:AC10"/>
    <mergeCell ref="AD9:AD10"/>
    <mergeCell ref="T9:T10"/>
    <mergeCell ref="U9:U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9:G9"/>
    <mergeCell ref="H9:J9"/>
    <mergeCell ref="K9:K10"/>
    <mergeCell ref="F2:G2"/>
    <mergeCell ref="H2:M2"/>
    <mergeCell ref="C4:E4"/>
    <mergeCell ref="G4:Q4"/>
    <mergeCell ref="C6:Q6"/>
  </mergeCells>
  <phoneticPr fontId="5"/>
  <conditionalFormatting sqref="H27:H28 H21:H25">
    <cfRule type="cellIs" dxfId="12" priority="6" stopIfTrue="1" operator="equal">
      <formula>"●"</formula>
    </cfRule>
  </conditionalFormatting>
  <conditionalFormatting sqref="H26">
    <cfRule type="cellIs" dxfId="11" priority="5" stopIfTrue="1" operator="equal">
      <formula>"●"</formula>
    </cfRule>
  </conditionalFormatting>
  <conditionalFormatting sqref="H20">
    <cfRule type="cellIs" dxfId="10" priority="4" stopIfTrue="1" operator="equal">
      <formula>"●"</formula>
    </cfRule>
  </conditionalFormatting>
  <conditionalFormatting sqref="I8 I10 H11:H19">
    <cfRule type="cellIs" dxfId="9" priority="3" stopIfTrue="1" operator="equal">
      <formula>"●"</formula>
    </cfRule>
  </conditionalFormatting>
  <dataValidations count="3">
    <dataValidation imeMode="off" allowBlank="1" showInputMessage="1" showErrorMessage="1" sqref="M11:N28 U27:AE1048576 U1:AE10 U11:AQ26 T1:T1048576" xr:uid="{00000000-0002-0000-0D00-000000000000}"/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D00-000001000000}">
      <formula1>"毎日,毎週,毎月,都度,毎年,その他"</formula1>
    </dataValidation>
    <dataValidation type="list" allowBlank="1" showInputMessage="1" showErrorMessage="1" sqref="F11:K28" xr:uid="{00000000-0002-0000-0D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  <pageSetUpPr fitToPage="1"/>
  </sheetPr>
  <dimension ref="B1:AR37"/>
  <sheetViews>
    <sheetView view="pageBreakPreview" zoomScale="85" zoomScaleNormal="85" zoomScaleSheetLayoutView="85" workbookViewId="0">
      <pane xSplit="3" ySplit="10" topLeftCell="D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VLOOKUP("合計",$G$11:$H$100,2,FALSE)</f>
        <v>274.33333333333331</v>
      </c>
      <c r="I1" s="1">
        <f>VLOOKUP("委託",$G$11:$H$100,2,FALSE)</f>
        <v>274.33333333333331</v>
      </c>
      <c r="J1" s="1">
        <f>VLOOKUP("職員",$G$11:$H$100,2,FALSE)</f>
        <v>0</v>
      </c>
      <c r="AF1" s="1">
        <f>VLOOKUP("合計(時間）",$AD$11:$AQ$100,3,FALSE)</f>
        <v>21.5</v>
      </c>
      <c r="AG1" s="1">
        <f>VLOOKUP("合計(時間）",$AD$11:$AQ$100,4,FALSE)</f>
        <v>22.666666666666668</v>
      </c>
      <c r="AH1" s="1">
        <f>VLOOKUP("合計(時間）",$AD$11:$AQ$100,5,FALSE)</f>
        <v>21.5</v>
      </c>
      <c r="AI1" s="1">
        <f>VLOOKUP("合計(時間）",$AD$11:$AQ$100,6,FALSE)</f>
        <v>27.333333333333332</v>
      </c>
      <c r="AJ1" s="1">
        <f>VLOOKUP("合計(時間）",$AD$11:$AQ$100,7,FALSE)</f>
        <v>25</v>
      </c>
      <c r="AK1" s="1">
        <f>VLOOKUP("合計(時間）",$AD$11:$AQ$100,8,FALSE)</f>
        <v>20.333333333333332</v>
      </c>
      <c r="AL1" s="1">
        <f>VLOOKUP("合計(時間）",$AD$11:$AQ$100,9,FALSE)</f>
        <v>22.666666666666668</v>
      </c>
      <c r="AM1" s="1">
        <f>VLOOKUP("合計(時間）",$AD$11:$AQ$100,10,FALSE)</f>
        <v>23.833333333333332</v>
      </c>
      <c r="AN1" s="1">
        <f>VLOOKUP("合計(時間）",$AD$11:$AQ$100,11,FALSE)</f>
        <v>25</v>
      </c>
      <c r="AO1" s="1">
        <f>VLOOKUP("合計(時間）",$AD$11:$AQ$100,12,FALSE)</f>
        <v>20.333333333333332</v>
      </c>
      <c r="AP1" s="1">
        <f>VLOOKUP("合計(時間）",$AD$11:$AQ$100,13,FALSE)</f>
        <v>21.5</v>
      </c>
      <c r="AQ1" s="1">
        <f>VLOOKUP("合計(時間）",$AD$11:$AQ$100,14,FALSE)</f>
        <v>22.666666666666668</v>
      </c>
    </row>
    <row r="2" spans="2:43" ht="19.5" customHeight="1" x14ac:dyDescent="0.15">
      <c r="B2" s="18" t="s">
        <v>41</v>
      </c>
      <c r="C2" s="15" t="s">
        <v>131</v>
      </c>
      <c r="D2" s="15"/>
      <c r="E2" s="325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17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149</v>
      </c>
      <c r="D4" s="481"/>
      <c r="E4" s="481"/>
      <c r="F4" s="327" t="s">
        <v>96</v>
      </c>
      <c r="G4" s="482" t="s">
        <v>150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3" ht="33" customHeight="1" x14ac:dyDescent="0.15">
      <c r="B6" s="17" t="s">
        <v>21</v>
      </c>
      <c r="C6" s="483" t="s">
        <v>220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57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58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59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211</v>
      </c>
      <c r="D11" s="219" t="s">
        <v>218</v>
      </c>
      <c r="E11" s="220" t="s">
        <v>219</v>
      </c>
      <c r="F11" s="223"/>
      <c r="G11" s="224"/>
      <c r="H11" s="221" t="s">
        <v>168</v>
      </c>
      <c r="I11" s="221"/>
      <c r="J11" s="221"/>
      <c r="K11" s="222"/>
      <c r="L11" s="149">
        <f t="shared" ref="L11:L28" si="0">M11*N11</f>
        <v>1090</v>
      </c>
      <c r="M11" s="242">
        <v>0.5</v>
      </c>
      <c r="N11" s="243">
        <f>S11</f>
        <v>2180</v>
      </c>
      <c r="O11" s="255"/>
      <c r="P11" s="254"/>
      <c r="Q11" s="252"/>
      <c r="R11" s="157" t="str">
        <f t="shared" ref="R11:R28" si="1">IF(S11=N11,"○","相違あり")</f>
        <v>○</v>
      </c>
      <c r="S11" s="158">
        <f t="shared" ref="S11:S28" si="2">SUM(T11:AE11)</f>
        <v>2180</v>
      </c>
      <c r="T11" s="261">
        <v>170</v>
      </c>
      <c r="U11" s="261">
        <v>180</v>
      </c>
      <c r="V11" s="261">
        <v>170</v>
      </c>
      <c r="W11" s="261">
        <v>220</v>
      </c>
      <c r="X11" s="261">
        <v>200</v>
      </c>
      <c r="Y11" s="261">
        <v>160</v>
      </c>
      <c r="Z11" s="261">
        <v>180</v>
      </c>
      <c r="AA11" s="261">
        <v>190</v>
      </c>
      <c r="AB11" s="261">
        <v>200</v>
      </c>
      <c r="AC11" s="261">
        <v>160</v>
      </c>
      <c r="AD11" s="261">
        <v>170</v>
      </c>
      <c r="AE11" s="261">
        <v>180</v>
      </c>
      <c r="AF11" s="389">
        <v>85</v>
      </c>
      <c r="AG11" s="389">
        <v>90</v>
      </c>
      <c r="AH11" s="389">
        <v>85</v>
      </c>
      <c r="AI11" s="389">
        <v>110</v>
      </c>
      <c r="AJ11" s="389">
        <v>100</v>
      </c>
      <c r="AK11" s="389">
        <v>80</v>
      </c>
      <c r="AL11" s="389">
        <v>90</v>
      </c>
      <c r="AM11" s="389">
        <v>95</v>
      </c>
      <c r="AN11" s="389">
        <v>100</v>
      </c>
      <c r="AO11" s="389">
        <v>80</v>
      </c>
      <c r="AP11" s="389">
        <v>85</v>
      </c>
      <c r="AQ11" s="389">
        <v>90</v>
      </c>
    </row>
    <row r="12" spans="2:43" ht="22.5" customHeight="1" x14ac:dyDescent="0.15">
      <c r="B12" s="20">
        <v>2</v>
      </c>
      <c r="C12" s="219" t="s">
        <v>212</v>
      </c>
      <c r="D12" s="219"/>
      <c r="E12" s="220"/>
      <c r="F12" s="227"/>
      <c r="G12" s="228"/>
      <c r="H12" s="225" t="s">
        <v>168</v>
      </c>
      <c r="I12" s="225"/>
      <c r="J12" s="225"/>
      <c r="K12" s="226"/>
      <c r="L12" s="149">
        <f t="shared" si="0"/>
        <v>1090</v>
      </c>
      <c r="M12" s="242">
        <v>0.5</v>
      </c>
      <c r="N12" s="243">
        <f t="shared" ref="N12:N21" si="3">S12</f>
        <v>2180</v>
      </c>
      <c r="O12" s="250"/>
      <c r="P12" s="251"/>
      <c r="Q12" s="252"/>
      <c r="R12" s="157" t="str">
        <f t="shared" si="1"/>
        <v>○</v>
      </c>
      <c r="S12" s="158">
        <f t="shared" si="2"/>
        <v>2180</v>
      </c>
      <c r="T12" s="261">
        <v>170</v>
      </c>
      <c r="U12" s="261">
        <v>180</v>
      </c>
      <c r="V12" s="261">
        <v>170</v>
      </c>
      <c r="W12" s="261">
        <v>220</v>
      </c>
      <c r="X12" s="261">
        <v>200</v>
      </c>
      <c r="Y12" s="261">
        <v>160</v>
      </c>
      <c r="Z12" s="261">
        <v>180</v>
      </c>
      <c r="AA12" s="261">
        <v>190</v>
      </c>
      <c r="AB12" s="261">
        <v>200</v>
      </c>
      <c r="AC12" s="261">
        <v>160</v>
      </c>
      <c r="AD12" s="261">
        <v>170</v>
      </c>
      <c r="AE12" s="261">
        <v>180</v>
      </c>
      <c r="AF12" s="389">
        <v>85</v>
      </c>
      <c r="AG12" s="389">
        <v>90</v>
      </c>
      <c r="AH12" s="389">
        <v>85</v>
      </c>
      <c r="AI12" s="389">
        <v>110</v>
      </c>
      <c r="AJ12" s="389">
        <v>100</v>
      </c>
      <c r="AK12" s="389">
        <v>80</v>
      </c>
      <c r="AL12" s="389">
        <v>90</v>
      </c>
      <c r="AM12" s="389">
        <v>95</v>
      </c>
      <c r="AN12" s="389">
        <v>100</v>
      </c>
      <c r="AO12" s="389">
        <v>80</v>
      </c>
      <c r="AP12" s="389">
        <v>85</v>
      </c>
      <c r="AQ12" s="389">
        <v>90</v>
      </c>
    </row>
    <row r="13" spans="2:43" ht="22.5" customHeight="1" x14ac:dyDescent="0.15">
      <c r="B13" s="20">
        <v>3</v>
      </c>
      <c r="C13" s="219" t="s">
        <v>213</v>
      </c>
      <c r="D13" s="219" t="s">
        <v>221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si="0"/>
        <v>2180</v>
      </c>
      <c r="M13" s="242">
        <v>1</v>
      </c>
      <c r="N13" s="243">
        <f t="shared" si="3"/>
        <v>2180</v>
      </c>
      <c r="O13" s="255"/>
      <c r="P13" s="254"/>
      <c r="Q13" s="252"/>
      <c r="R13" s="157" t="str">
        <f t="shared" si="1"/>
        <v>○</v>
      </c>
      <c r="S13" s="158">
        <f t="shared" si="2"/>
        <v>2180</v>
      </c>
      <c r="T13" s="261">
        <v>170</v>
      </c>
      <c r="U13" s="261">
        <v>180</v>
      </c>
      <c r="V13" s="261">
        <v>170</v>
      </c>
      <c r="W13" s="261">
        <v>220</v>
      </c>
      <c r="X13" s="261">
        <v>200</v>
      </c>
      <c r="Y13" s="261">
        <v>160</v>
      </c>
      <c r="Z13" s="261">
        <v>180</v>
      </c>
      <c r="AA13" s="261">
        <v>190</v>
      </c>
      <c r="AB13" s="261">
        <v>200</v>
      </c>
      <c r="AC13" s="261">
        <v>160</v>
      </c>
      <c r="AD13" s="261">
        <v>170</v>
      </c>
      <c r="AE13" s="261">
        <v>180</v>
      </c>
      <c r="AF13" s="389">
        <v>170</v>
      </c>
      <c r="AG13" s="389">
        <v>180</v>
      </c>
      <c r="AH13" s="389">
        <v>170</v>
      </c>
      <c r="AI13" s="389">
        <v>220</v>
      </c>
      <c r="AJ13" s="389">
        <v>200</v>
      </c>
      <c r="AK13" s="389">
        <v>160</v>
      </c>
      <c r="AL13" s="389">
        <v>180</v>
      </c>
      <c r="AM13" s="389">
        <v>190</v>
      </c>
      <c r="AN13" s="389">
        <v>200</v>
      </c>
      <c r="AO13" s="389">
        <v>160</v>
      </c>
      <c r="AP13" s="389">
        <v>170</v>
      </c>
      <c r="AQ13" s="389">
        <v>180</v>
      </c>
    </row>
    <row r="14" spans="2:43" ht="22.5" customHeight="1" x14ac:dyDescent="0.15">
      <c r="B14" s="20">
        <v>4</v>
      </c>
      <c r="C14" s="219" t="s">
        <v>216</v>
      </c>
      <c r="D14" s="219" t="s">
        <v>217</v>
      </c>
      <c r="E14" s="220"/>
      <c r="F14" s="231"/>
      <c r="G14" s="232"/>
      <c r="H14" s="229" t="s">
        <v>168</v>
      </c>
      <c r="I14" s="229"/>
      <c r="J14" s="229"/>
      <c r="K14" s="230"/>
      <c r="L14" s="149">
        <f t="shared" si="0"/>
        <v>10900</v>
      </c>
      <c r="M14" s="248">
        <v>5</v>
      </c>
      <c r="N14" s="243">
        <f t="shared" si="3"/>
        <v>2180</v>
      </c>
      <c r="O14" s="250"/>
      <c r="P14" s="251"/>
      <c r="Q14" s="252"/>
      <c r="R14" s="157" t="str">
        <f t="shared" si="1"/>
        <v>○</v>
      </c>
      <c r="S14" s="158">
        <f t="shared" si="2"/>
        <v>2180</v>
      </c>
      <c r="T14" s="261">
        <v>170</v>
      </c>
      <c r="U14" s="261">
        <v>180</v>
      </c>
      <c r="V14" s="261">
        <v>170</v>
      </c>
      <c r="W14" s="261">
        <v>220</v>
      </c>
      <c r="X14" s="261">
        <v>200</v>
      </c>
      <c r="Y14" s="261">
        <v>160</v>
      </c>
      <c r="Z14" s="261">
        <v>180</v>
      </c>
      <c r="AA14" s="261">
        <v>190</v>
      </c>
      <c r="AB14" s="261">
        <v>200</v>
      </c>
      <c r="AC14" s="261">
        <v>160</v>
      </c>
      <c r="AD14" s="261">
        <v>170</v>
      </c>
      <c r="AE14" s="261">
        <v>180</v>
      </c>
      <c r="AF14" s="389">
        <v>850</v>
      </c>
      <c r="AG14" s="389">
        <v>900</v>
      </c>
      <c r="AH14" s="389">
        <v>850</v>
      </c>
      <c r="AI14" s="389">
        <v>1100</v>
      </c>
      <c r="AJ14" s="389">
        <v>1000</v>
      </c>
      <c r="AK14" s="389">
        <v>800</v>
      </c>
      <c r="AL14" s="389">
        <v>900</v>
      </c>
      <c r="AM14" s="389">
        <v>950</v>
      </c>
      <c r="AN14" s="389">
        <v>1000</v>
      </c>
      <c r="AO14" s="389">
        <v>800</v>
      </c>
      <c r="AP14" s="389">
        <v>850</v>
      </c>
      <c r="AQ14" s="389">
        <v>900</v>
      </c>
    </row>
    <row r="15" spans="2:43" ht="22.5" customHeight="1" x14ac:dyDescent="0.15">
      <c r="B15" s="20">
        <v>5</v>
      </c>
      <c r="C15" s="219" t="s">
        <v>214</v>
      </c>
      <c r="D15" s="219" t="s">
        <v>215</v>
      </c>
      <c r="E15" s="234"/>
      <c r="F15" s="231"/>
      <c r="G15" s="232"/>
      <c r="H15" s="229" t="s">
        <v>168</v>
      </c>
      <c r="I15" s="229"/>
      <c r="J15" s="229"/>
      <c r="K15" s="230"/>
      <c r="L15" s="149">
        <f>M15*N15</f>
        <v>1200</v>
      </c>
      <c r="M15" s="248">
        <v>5</v>
      </c>
      <c r="N15" s="243">
        <f t="shared" si="3"/>
        <v>240</v>
      </c>
      <c r="O15" s="247"/>
      <c r="P15" s="245"/>
      <c r="Q15" s="252"/>
      <c r="R15" s="157" t="str">
        <f t="shared" si="1"/>
        <v>○</v>
      </c>
      <c r="S15" s="158">
        <f t="shared" si="2"/>
        <v>240</v>
      </c>
      <c r="T15" s="261">
        <v>20</v>
      </c>
      <c r="U15" s="261">
        <v>20</v>
      </c>
      <c r="V15" s="261">
        <v>20</v>
      </c>
      <c r="W15" s="261">
        <v>20</v>
      </c>
      <c r="X15" s="261">
        <v>20</v>
      </c>
      <c r="Y15" s="261">
        <v>20</v>
      </c>
      <c r="Z15" s="261">
        <v>20</v>
      </c>
      <c r="AA15" s="261">
        <v>20</v>
      </c>
      <c r="AB15" s="261">
        <v>20</v>
      </c>
      <c r="AC15" s="261">
        <v>20</v>
      </c>
      <c r="AD15" s="261">
        <v>20</v>
      </c>
      <c r="AE15" s="261">
        <v>20</v>
      </c>
      <c r="AF15" s="389">
        <v>100</v>
      </c>
      <c r="AG15" s="389">
        <v>100</v>
      </c>
      <c r="AH15" s="389">
        <v>100</v>
      </c>
      <c r="AI15" s="389">
        <v>100</v>
      </c>
      <c r="AJ15" s="389">
        <v>100</v>
      </c>
      <c r="AK15" s="389">
        <v>100</v>
      </c>
      <c r="AL15" s="389">
        <v>100</v>
      </c>
      <c r="AM15" s="389">
        <v>100</v>
      </c>
      <c r="AN15" s="389">
        <v>100</v>
      </c>
      <c r="AO15" s="389">
        <v>100</v>
      </c>
      <c r="AP15" s="389">
        <v>100</v>
      </c>
      <c r="AQ15" s="389">
        <v>100</v>
      </c>
    </row>
    <row r="16" spans="2:43" ht="22.5" customHeight="1" x14ac:dyDescent="0.15">
      <c r="B16" s="20">
        <v>6</v>
      </c>
      <c r="C16" s="219"/>
      <c r="D16" s="219"/>
      <c r="E16" s="220"/>
      <c r="F16" s="227"/>
      <c r="G16" s="228"/>
      <c r="H16" s="225"/>
      <c r="I16" s="225"/>
      <c r="J16" s="225"/>
      <c r="K16" s="226"/>
      <c r="L16" s="149">
        <f>M16*N16</f>
        <v>0</v>
      </c>
      <c r="M16" s="248"/>
      <c r="N16" s="243">
        <f t="shared" si="3"/>
        <v>0</v>
      </c>
      <c r="O16" s="253"/>
      <c r="P16" s="251"/>
      <c r="Q16" s="252"/>
      <c r="R16" s="157" t="str">
        <f t="shared" si="1"/>
        <v>○</v>
      </c>
      <c r="S16" s="158">
        <f t="shared" si="2"/>
        <v>0</v>
      </c>
      <c r="T16" s="261">
        <v>0</v>
      </c>
      <c r="U16" s="261">
        <v>0</v>
      </c>
      <c r="V16" s="261">
        <v>0</v>
      </c>
      <c r="W16" s="261">
        <v>0</v>
      </c>
      <c r="X16" s="261">
        <v>0</v>
      </c>
      <c r="Y16" s="261">
        <v>0</v>
      </c>
      <c r="Z16" s="261">
        <v>0</v>
      </c>
      <c r="AA16" s="261">
        <v>0</v>
      </c>
      <c r="AB16" s="261">
        <v>0</v>
      </c>
      <c r="AC16" s="261">
        <v>0</v>
      </c>
      <c r="AD16" s="261">
        <v>0</v>
      </c>
      <c r="AE16" s="261">
        <v>0</v>
      </c>
      <c r="AF16" s="389">
        <v>0</v>
      </c>
      <c r="AG16" s="389">
        <v>0</v>
      </c>
      <c r="AH16" s="389">
        <v>0</v>
      </c>
      <c r="AI16" s="389">
        <v>0</v>
      </c>
      <c r="AJ16" s="389">
        <v>0</v>
      </c>
      <c r="AK16" s="389">
        <v>0</v>
      </c>
      <c r="AL16" s="389">
        <v>0</v>
      </c>
      <c r="AM16" s="389">
        <v>0</v>
      </c>
      <c r="AN16" s="389">
        <v>0</v>
      </c>
      <c r="AO16" s="389">
        <v>0</v>
      </c>
      <c r="AP16" s="389">
        <v>0</v>
      </c>
      <c r="AQ16" s="389">
        <v>0</v>
      </c>
    </row>
    <row r="17" spans="2:44" ht="22.5" customHeight="1" x14ac:dyDescent="0.15">
      <c r="B17" s="20">
        <v>7</v>
      </c>
      <c r="C17" s="219"/>
      <c r="D17" s="219"/>
      <c r="E17" s="220"/>
      <c r="F17" s="231"/>
      <c r="G17" s="232"/>
      <c r="H17" s="225"/>
      <c r="I17" s="229"/>
      <c r="J17" s="229"/>
      <c r="K17" s="230"/>
      <c r="L17" s="149">
        <f t="shared" si="0"/>
        <v>0</v>
      </c>
      <c r="M17" s="248"/>
      <c r="N17" s="243">
        <f t="shared" si="3"/>
        <v>0</v>
      </c>
      <c r="O17" s="250"/>
      <c r="P17" s="251"/>
      <c r="Q17" s="252"/>
      <c r="R17" s="157" t="str">
        <f t="shared" si="1"/>
        <v>○</v>
      </c>
      <c r="S17" s="158">
        <f t="shared" si="2"/>
        <v>0</v>
      </c>
      <c r="T17" s="261">
        <v>0</v>
      </c>
      <c r="U17" s="261">
        <v>0</v>
      </c>
      <c r="V17" s="261">
        <v>0</v>
      </c>
      <c r="W17" s="261">
        <v>0</v>
      </c>
      <c r="X17" s="261">
        <v>0</v>
      </c>
      <c r="Y17" s="261">
        <v>0</v>
      </c>
      <c r="Z17" s="261">
        <v>0</v>
      </c>
      <c r="AA17" s="261">
        <v>0</v>
      </c>
      <c r="AB17" s="261">
        <v>0</v>
      </c>
      <c r="AC17" s="261">
        <v>0</v>
      </c>
      <c r="AD17" s="261">
        <v>0</v>
      </c>
      <c r="AE17" s="261">
        <v>0</v>
      </c>
      <c r="AF17" s="389">
        <v>0</v>
      </c>
      <c r="AG17" s="389">
        <v>0</v>
      </c>
      <c r="AH17" s="389">
        <v>0</v>
      </c>
      <c r="AI17" s="389">
        <v>0</v>
      </c>
      <c r="AJ17" s="389">
        <v>0</v>
      </c>
      <c r="AK17" s="389">
        <v>0</v>
      </c>
      <c r="AL17" s="389">
        <v>0</v>
      </c>
      <c r="AM17" s="389">
        <v>0</v>
      </c>
      <c r="AN17" s="389">
        <v>0</v>
      </c>
      <c r="AO17" s="389">
        <v>0</v>
      </c>
      <c r="AP17" s="389">
        <v>0</v>
      </c>
      <c r="AQ17" s="389">
        <v>0</v>
      </c>
    </row>
    <row r="18" spans="2:44" ht="22.5" customHeight="1" x14ac:dyDescent="0.15">
      <c r="B18" s="20">
        <v>8</v>
      </c>
      <c r="C18" s="219"/>
      <c r="D18" s="219"/>
      <c r="E18" s="220"/>
      <c r="F18" s="231"/>
      <c r="G18" s="232"/>
      <c r="H18" s="225"/>
      <c r="I18" s="229"/>
      <c r="J18" s="229"/>
      <c r="K18" s="230"/>
      <c r="L18" s="149">
        <f t="shared" si="0"/>
        <v>0</v>
      </c>
      <c r="M18" s="248"/>
      <c r="N18" s="243">
        <f t="shared" si="3"/>
        <v>0</v>
      </c>
      <c r="O18" s="255"/>
      <c r="P18" s="251"/>
      <c r="Q18" s="252"/>
      <c r="R18" s="157" t="str">
        <f t="shared" si="1"/>
        <v>○</v>
      </c>
      <c r="S18" s="158">
        <f>SUM(T18:AE18)</f>
        <v>0</v>
      </c>
      <c r="T18" s="261">
        <v>0</v>
      </c>
      <c r="U18" s="261">
        <v>0</v>
      </c>
      <c r="V18" s="261">
        <v>0</v>
      </c>
      <c r="W18" s="261">
        <v>0</v>
      </c>
      <c r="X18" s="261">
        <v>0</v>
      </c>
      <c r="Y18" s="261">
        <v>0</v>
      </c>
      <c r="Z18" s="261">
        <v>0</v>
      </c>
      <c r="AA18" s="261">
        <v>0</v>
      </c>
      <c r="AB18" s="261">
        <v>0</v>
      </c>
      <c r="AC18" s="261">
        <v>0</v>
      </c>
      <c r="AD18" s="261">
        <v>0</v>
      </c>
      <c r="AE18" s="261">
        <v>0</v>
      </c>
      <c r="AF18" s="389">
        <v>0</v>
      </c>
      <c r="AG18" s="389">
        <v>0</v>
      </c>
      <c r="AH18" s="389">
        <v>0</v>
      </c>
      <c r="AI18" s="389">
        <v>0</v>
      </c>
      <c r="AJ18" s="389">
        <v>0</v>
      </c>
      <c r="AK18" s="389">
        <v>0</v>
      </c>
      <c r="AL18" s="389">
        <v>0</v>
      </c>
      <c r="AM18" s="389">
        <v>0</v>
      </c>
      <c r="AN18" s="389">
        <v>0</v>
      </c>
      <c r="AO18" s="389">
        <v>0</v>
      </c>
      <c r="AP18" s="389">
        <v>0</v>
      </c>
      <c r="AQ18" s="389">
        <v>0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248"/>
      <c r="N19" s="243">
        <f t="shared" si="3"/>
        <v>0</v>
      </c>
      <c r="O19" s="255"/>
      <c r="P19" s="251"/>
      <c r="Q19" s="252"/>
      <c r="R19" s="157" t="str">
        <f t="shared" si="1"/>
        <v>○</v>
      </c>
      <c r="S19" s="158">
        <f t="shared" ref="S19:S20" si="4">SUM(T19:AE19)</f>
        <v>0</v>
      </c>
      <c r="T19" s="261">
        <v>0</v>
      </c>
      <c r="U19" s="261">
        <v>0</v>
      </c>
      <c r="V19" s="261">
        <v>0</v>
      </c>
      <c r="W19" s="261">
        <v>0</v>
      </c>
      <c r="X19" s="261">
        <v>0</v>
      </c>
      <c r="Y19" s="261">
        <v>0</v>
      </c>
      <c r="Z19" s="261">
        <v>0</v>
      </c>
      <c r="AA19" s="261">
        <v>0</v>
      </c>
      <c r="AB19" s="261">
        <v>0</v>
      </c>
      <c r="AC19" s="261">
        <v>0</v>
      </c>
      <c r="AD19" s="261">
        <v>0</v>
      </c>
      <c r="AE19" s="261">
        <v>0</v>
      </c>
      <c r="AF19" s="389">
        <v>0</v>
      </c>
      <c r="AG19" s="389">
        <v>0</v>
      </c>
      <c r="AH19" s="389">
        <v>0</v>
      </c>
      <c r="AI19" s="389">
        <v>0</v>
      </c>
      <c r="AJ19" s="389">
        <v>0</v>
      </c>
      <c r="AK19" s="389">
        <v>0</v>
      </c>
      <c r="AL19" s="389">
        <v>0</v>
      </c>
      <c r="AM19" s="389">
        <v>0</v>
      </c>
      <c r="AN19" s="389">
        <v>0</v>
      </c>
      <c r="AO19" s="389">
        <v>0</v>
      </c>
      <c r="AP19" s="389">
        <v>0</v>
      </c>
      <c r="AQ19" s="389"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248"/>
      <c r="N20" s="243">
        <f t="shared" si="3"/>
        <v>0</v>
      </c>
      <c r="O20" s="250"/>
      <c r="P20" s="251"/>
      <c r="Q20" s="252"/>
      <c r="R20" s="157" t="str">
        <f t="shared" si="1"/>
        <v>○</v>
      </c>
      <c r="S20" s="158">
        <f t="shared" si="4"/>
        <v>0</v>
      </c>
      <c r="T20" s="261">
        <v>0</v>
      </c>
      <c r="U20" s="261">
        <v>0</v>
      </c>
      <c r="V20" s="261">
        <v>0</v>
      </c>
      <c r="W20" s="261">
        <v>0</v>
      </c>
      <c r="X20" s="261">
        <v>0</v>
      </c>
      <c r="Y20" s="261">
        <v>0</v>
      </c>
      <c r="Z20" s="261">
        <v>0</v>
      </c>
      <c r="AA20" s="261">
        <v>0</v>
      </c>
      <c r="AB20" s="261">
        <v>0</v>
      </c>
      <c r="AC20" s="261">
        <v>0</v>
      </c>
      <c r="AD20" s="261">
        <v>0</v>
      </c>
      <c r="AE20" s="261">
        <v>0</v>
      </c>
      <c r="AF20" s="389">
        <v>0</v>
      </c>
      <c r="AG20" s="389">
        <v>0</v>
      </c>
      <c r="AH20" s="389">
        <v>0</v>
      </c>
      <c r="AI20" s="389">
        <v>0</v>
      </c>
      <c r="AJ20" s="389">
        <v>0</v>
      </c>
      <c r="AK20" s="389">
        <v>0</v>
      </c>
      <c r="AL20" s="389">
        <v>0</v>
      </c>
      <c r="AM20" s="389">
        <v>0</v>
      </c>
      <c r="AN20" s="389">
        <v>0</v>
      </c>
      <c r="AO20" s="389">
        <v>0</v>
      </c>
      <c r="AP20" s="389">
        <v>0</v>
      </c>
      <c r="AQ20" s="389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248"/>
      <c r="N21" s="243">
        <f t="shared" si="3"/>
        <v>0</v>
      </c>
      <c r="O21" s="255"/>
      <c r="P21" s="251"/>
      <c r="Q21" s="252"/>
      <c r="R21" s="157" t="str">
        <f t="shared" si="1"/>
        <v>○</v>
      </c>
      <c r="S21" s="158">
        <f t="shared" si="2"/>
        <v>0</v>
      </c>
      <c r="T21" s="261">
        <v>0</v>
      </c>
      <c r="U21" s="261">
        <v>0</v>
      </c>
      <c r="V21" s="261">
        <v>0</v>
      </c>
      <c r="W21" s="261">
        <v>0</v>
      </c>
      <c r="X21" s="261">
        <v>0</v>
      </c>
      <c r="Y21" s="261">
        <v>0</v>
      </c>
      <c r="Z21" s="261">
        <v>0</v>
      </c>
      <c r="AA21" s="261">
        <v>0</v>
      </c>
      <c r="AB21" s="261">
        <v>0</v>
      </c>
      <c r="AC21" s="261">
        <v>0</v>
      </c>
      <c r="AD21" s="261">
        <v>0</v>
      </c>
      <c r="AE21" s="261">
        <v>0</v>
      </c>
      <c r="AF21" s="389">
        <v>0</v>
      </c>
      <c r="AG21" s="389">
        <v>0</v>
      </c>
      <c r="AH21" s="389">
        <v>0</v>
      </c>
      <c r="AI21" s="389">
        <v>0</v>
      </c>
      <c r="AJ21" s="389">
        <v>0</v>
      </c>
      <c r="AK21" s="389">
        <v>0</v>
      </c>
      <c r="AL21" s="389">
        <v>0</v>
      </c>
      <c r="AM21" s="389">
        <v>0</v>
      </c>
      <c r="AN21" s="389">
        <v>0</v>
      </c>
      <c r="AO21" s="389">
        <v>0</v>
      </c>
      <c r="AP21" s="389">
        <v>0</v>
      </c>
      <c r="AQ21" s="389">
        <v>0</v>
      </c>
    </row>
    <row r="22" spans="2:44" ht="22.5" customHeight="1" x14ac:dyDescent="0.15">
      <c r="B22" s="20">
        <v>12</v>
      </c>
      <c r="C22" s="219"/>
      <c r="D22" s="219"/>
      <c r="E22" s="220"/>
      <c r="F22" s="231"/>
      <c r="G22" s="232"/>
      <c r="H22" s="225"/>
      <c r="I22" s="229"/>
      <c r="J22" s="229"/>
      <c r="K22" s="230"/>
      <c r="L22" s="149">
        <f t="shared" si="0"/>
        <v>0</v>
      </c>
      <c r="M22" s="248"/>
      <c r="N22" s="249"/>
      <c r="O22" s="250"/>
      <c r="P22" s="251"/>
      <c r="Q22" s="252"/>
      <c r="R22" s="157" t="str">
        <f t="shared" si="1"/>
        <v>○</v>
      </c>
      <c r="S22" s="158">
        <f t="shared" si="2"/>
        <v>0</v>
      </c>
      <c r="T22" s="261">
        <v>0</v>
      </c>
      <c r="U22" s="261">
        <v>0</v>
      </c>
      <c r="V22" s="261">
        <v>0</v>
      </c>
      <c r="W22" s="261">
        <v>0</v>
      </c>
      <c r="X22" s="261">
        <v>0</v>
      </c>
      <c r="Y22" s="261">
        <v>0</v>
      </c>
      <c r="Z22" s="261">
        <v>0</v>
      </c>
      <c r="AA22" s="261">
        <v>0</v>
      </c>
      <c r="AB22" s="261">
        <v>0</v>
      </c>
      <c r="AC22" s="261">
        <v>0</v>
      </c>
      <c r="AD22" s="261">
        <v>0</v>
      </c>
      <c r="AE22" s="261">
        <v>0</v>
      </c>
      <c r="AF22" s="389">
        <v>0</v>
      </c>
      <c r="AG22" s="389">
        <v>0</v>
      </c>
      <c r="AH22" s="389">
        <v>0</v>
      </c>
      <c r="AI22" s="389">
        <v>0</v>
      </c>
      <c r="AJ22" s="389">
        <v>0</v>
      </c>
      <c r="AK22" s="389">
        <v>0</v>
      </c>
      <c r="AL22" s="389">
        <v>0</v>
      </c>
      <c r="AM22" s="389">
        <v>0</v>
      </c>
      <c r="AN22" s="389">
        <v>0</v>
      </c>
      <c r="AO22" s="389">
        <v>0</v>
      </c>
      <c r="AP22" s="389">
        <v>0</v>
      </c>
      <c r="AQ22" s="389">
        <v>0</v>
      </c>
    </row>
    <row r="23" spans="2:44" ht="22.5" customHeight="1" x14ac:dyDescent="0.15">
      <c r="B23" s="20">
        <v>13</v>
      </c>
      <c r="C23" s="219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242"/>
      <c r="N23" s="243"/>
      <c r="O23" s="247"/>
      <c r="P23" s="251"/>
      <c r="Q23" s="252"/>
      <c r="R23" s="157" t="str">
        <f t="shared" si="1"/>
        <v>○</v>
      </c>
      <c r="S23" s="158">
        <f t="shared" si="2"/>
        <v>0</v>
      </c>
      <c r="T23" s="261">
        <v>0</v>
      </c>
      <c r="U23" s="261">
        <v>0</v>
      </c>
      <c r="V23" s="261">
        <v>0</v>
      </c>
      <c r="W23" s="261">
        <v>0</v>
      </c>
      <c r="X23" s="261">
        <v>0</v>
      </c>
      <c r="Y23" s="261">
        <v>0</v>
      </c>
      <c r="Z23" s="261">
        <v>0</v>
      </c>
      <c r="AA23" s="261">
        <v>0</v>
      </c>
      <c r="AB23" s="261">
        <v>0</v>
      </c>
      <c r="AC23" s="261">
        <v>0</v>
      </c>
      <c r="AD23" s="261">
        <v>0</v>
      </c>
      <c r="AE23" s="261">
        <v>0</v>
      </c>
      <c r="AF23" s="389">
        <v>0</v>
      </c>
      <c r="AG23" s="389">
        <v>0</v>
      </c>
      <c r="AH23" s="389">
        <v>0</v>
      </c>
      <c r="AI23" s="389">
        <v>0</v>
      </c>
      <c r="AJ23" s="389">
        <v>0</v>
      </c>
      <c r="AK23" s="389">
        <v>0</v>
      </c>
      <c r="AL23" s="389">
        <v>0</v>
      </c>
      <c r="AM23" s="389">
        <v>0</v>
      </c>
      <c r="AN23" s="389">
        <v>0</v>
      </c>
      <c r="AO23" s="389">
        <v>0</v>
      </c>
      <c r="AP23" s="389">
        <v>0</v>
      </c>
      <c r="AQ23" s="389">
        <v>0</v>
      </c>
    </row>
    <row r="24" spans="2:44" ht="22.5" customHeight="1" x14ac:dyDescent="0.15">
      <c r="B24" s="20">
        <v>14</v>
      </c>
      <c r="C24" s="233"/>
      <c r="D24" s="233"/>
      <c r="E24" s="220"/>
      <c r="F24" s="227"/>
      <c r="G24" s="228"/>
      <c r="H24" s="225"/>
      <c r="I24" s="225"/>
      <c r="J24" s="225"/>
      <c r="K24" s="226"/>
      <c r="L24" s="149">
        <f t="shared" si="0"/>
        <v>0</v>
      </c>
      <c r="M24" s="242"/>
      <c r="N24" s="243"/>
      <c r="O24" s="247"/>
      <c r="P24" s="245"/>
      <c r="Q24" s="252"/>
      <c r="R24" s="157" t="str">
        <f t="shared" si="1"/>
        <v>○</v>
      </c>
      <c r="S24" s="158">
        <f t="shared" si="2"/>
        <v>0</v>
      </c>
      <c r="T24" s="261">
        <v>0</v>
      </c>
      <c r="U24" s="261">
        <v>0</v>
      </c>
      <c r="V24" s="261">
        <v>0</v>
      </c>
      <c r="W24" s="261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0</v>
      </c>
      <c r="AE24" s="261">
        <v>0</v>
      </c>
      <c r="AF24" s="389">
        <v>0</v>
      </c>
      <c r="AG24" s="389">
        <v>0</v>
      </c>
      <c r="AH24" s="389">
        <v>0</v>
      </c>
      <c r="AI24" s="389">
        <v>0</v>
      </c>
      <c r="AJ24" s="389">
        <v>0</v>
      </c>
      <c r="AK24" s="389">
        <v>0</v>
      </c>
      <c r="AL24" s="389">
        <v>0</v>
      </c>
      <c r="AM24" s="389">
        <v>0</v>
      </c>
      <c r="AN24" s="389">
        <v>0</v>
      </c>
      <c r="AO24" s="389">
        <v>0</v>
      </c>
      <c r="AP24" s="389">
        <v>0</v>
      </c>
      <c r="AQ24" s="389">
        <v>0</v>
      </c>
    </row>
    <row r="25" spans="2:44" ht="22.5" customHeight="1" x14ac:dyDescent="0.15">
      <c r="B25" s="20">
        <v>15</v>
      </c>
      <c r="C25" s="219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243"/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61">
        <v>0</v>
      </c>
      <c r="Z25" s="261">
        <v>0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389">
        <v>0</v>
      </c>
      <c r="AG25" s="389">
        <v>0</v>
      </c>
      <c r="AH25" s="389">
        <v>0</v>
      </c>
      <c r="AI25" s="389">
        <v>0</v>
      </c>
      <c r="AJ25" s="389">
        <v>0</v>
      </c>
      <c r="AK25" s="389">
        <v>0</v>
      </c>
      <c r="AL25" s="389">
        <v>0</v>
      </c>
      <c r="AM25" s="389">
        <v>0</v>
      </c>
      <c r="AN25" s="389">
        <v>0</v>
      </c>
      <c r="AO25" s="389">
        <v>0</v>
      </c>
      <c r="AP25" s="389">
        <v>0</v>
      </c>
      <c r="AQ25" s="389">
        <v>0</v>
      </c>
    </row>
    <row r="26" spans="2:44" ht="22.5" customHeight="1" x14ac:dyDescent="0.15">
      <c r="B26" s="20">
        <v>16</v>
      </c>
      <c r="C26" s="233"/>
      <c r="D26" s="219"/>
      <c r="E26" s="220"/>
      <c r="F26" s="231"/>
      <c r="G26" s="232"/>
      <c r="H26" s="225"/>
      <c r="I26" s="229"/>
      <c r="J26" s="229"/>
      <c r="K26" s="230"/>
      <c r="L26" s="149">
        <f>M26*N26</f>
        <v>0</v>
      </c>
      <c r="M26" s="248"/>
      <c r="N26" s="243"/>
      <c r="O26" s="250"/>
      <c r="P26" s="254"/>
      <c r="Q26" s="252"/>
      <c r="R26" s="157" t="str">
        <f>IF(S26=N26,"○","相違あり")</f>
        <v>○</v>
      </c>
      <c r="S26" s="158">
        <f>SUM(T26:AE26)</f>
        <v>0</v>
      </c>
      <c r="T26" s="261">
        <v>0</v>
      </c>
      <c r="U26" s="261">
        <v>0</v>
      </c>
      <c r="V26" s="261">
        <v>0</v>
      </c>
      <c r="W26" s="261">
        <v>0</v>
      </c>
      <c r="X26" s="261">
        <v>0</v>
      </c>
      <c r="Y26" s="261">
        <v>0</v>
      </c>
      <c r="Z26" s="261">
        <v>0</v>
      </c>
      <c r="AA26" s="261">
        <v>0</v>
      </c>
      <c r="AB26" s="261">
        <v>0</v>
      </c>
      <c r="AC26" s="261">
        <v>0</v>
      </c>
      <c r="AD26" s="261">
        <v>0</v>
      </c>
      <c r="AE26" s="261">
        <v>0</v>
      </c>
      <c r="AF26" s="389">
        <v>0</v>
      </c>
      <c r="AG26" s="389">
        <v>0</v>
      </c>
      <c r="AH26" s="389">
        <v>0</v>
      </c>
      <c r="AI26" s="389">
        <v>0</v>
      </c>
      <c r="AJ26" s="389">
        <v>0</v>
      </c>
      <c r="AK26" s="389">
        <v>0</v>
      </c>
      <c r="AL26" s="389">
        <v>0</v>
      </c>
      <c r="AM26" s="389">
        <v>0</v>
      </c>
      <c r="AN26" s="389">
        <v>0</v>
      </c>
      <c r="AO26" s="389">
        <v>0</v>
      </c>
      <c r="AP26" s="389">
        <v>0</v>
      </c>
      <c r="AQ26" s="389">
        <v>0</v>
      </c>
    </row>
    <row r="27" spans="2:44" ht="22.5" customHeight="1" x14ac:dyDescent="0.15">
      <c r="B27" s="20">
        <v>17</v>
      </c>
      <c r="C27" s="233"/>
      <c r="D27" s="233"/>
      <c r="E27" s="235"/>
      <c r="F27" s="227"/>
      <c r="G27" s="228"/>
      <c r="H27" s="225"/>
      <c r="I27" s="225"/>
      <c r="J27" s="225"/>
      <c r="K27" s="226"/>
      <c r="L27" s="149">
        <f t="shared" si="0"/>
        <v>0</v>
      </c>
      <c r="M27" s="242"/>
      <c r="N27" s="243"/>
      <c r="O27" s="247"/>
      <c r="P27" s="245"/>
      <c r="Q27" s="252"/>
      <c r="R27" s="157" t="str">
        <f t="shared" si="1"/>
        <v>○</v>
      </c>
      <c r="S27" s="158">
        <f t="shared" si="2"/>
        <v>0</v>
      </c>
      <c r="T27" s="261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387">
        <v>0</v>
      </c>
      <c r="AG27" s="388">
        <v>0</v>
      </c>
      <c r="AH27" s="388">
        <v>0</v>
      </c>
      <c r="AI27" s="388">
        <v>0</v>
      </c>
      <c r="AJ27" s="388">
        <v>0</v>
      </c>
      <c r="AK27" s="388">
        <v>0</v>
      </c>
      <c r="AL27" s="388">
        <v>0</v>
      </c>
      <c r="AM27" s="388">
        <v>0</v>
      </c>
      <c r="AN27" s="388">
        <v>0</v>
      </c>
      <c r="AO27" s="388">
        <v>0</v>
      </c>
      <c r="AP27" s="388">
        <v>0</v>
      </c>
      <c r="AQ27" s="388">
        <v>0</v>
      </c>
    </row>
    <row r="28" spans="2:44" ht="22.5" customHeight="1" thickBot="1" x14ac:dyDescent="0.2">
      <c r="B28" s="21"/>
      <c r="C28" s="219"/>
      <c r="D28" s="236"/>
      <c r="E28" s="237"/>
      <c r="F28" s="240"/>
      <c r="G28" s="241"/>
      <c r="H28" s="238"/>
      <c r="I28" s="238"/>
      <c r="J28" s="238"/>
      <c r="K28" s="239"/>
      <c r="L28" s="150">
        <f t="shared" si="0"/>
        <v>0</v>
      </c>
      <c r="M28" s="256"/>
      <c r="N28" s="257"/>
      <c r="O28" s="258"/>
      <c r="P28" s="259"/>
      <c r="Q28" s="260"/>
      <c r="R28" s="157" t="str">
        <f t="shared" si="1"/>
        <v>○</v>
      </c>
      <c r="S28" s="158">
        <f t="shared" si="2"/>
        <v>0</v>
      </c>
      <c r="T28" s="261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387">
        <v>0</v>
      </c>
      <c r="AG28" s="388">
        <v>0</v>
      </c>
      <c r="AH28" s="388">
        <v>0</v>
      </c>
      <c r="AI28" s="388">
        <v>0</v>
      </c>
      <c r="AJ28" s="388">
        <v>0</v>
      </c>
      <c r="AK28" s="388">
        <v>0</v>
      </c>
      <c r="AL28" s="388">
        <v>0</v>
      </c>
      <c r="AM28" s="388">
        <v>0</v>
      </c>
      <c r="AN28" s="388">
        <v>0</v>
      </c>
      <c r="AO28" s="388">
        <v>0</v>
      </c>
      <c r="AP28" s="388">
        <v>0</v>
      </c>
      <c r="AQ28" s="388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274.33333333333331</v>
      </c>
      <c r="I29" s="1" t="s">
        <v>101</v>
      </c>
      <c r="J29" s="494" t="s">
        <v>18</v>
      </c>
      <c r="K29" s="495"/>
      <c r="L29" s="137">
        <f>SUM(L1:L28)</f>
        <v>16460</v>
      </c>
      <c r="M29" s="138">
        <f>SUM(M1:M28)</f>
        <v>12</v>
      </c>
      <c r="N29" s="139">
        <f>SUM(N1:N28)</f>
        <v>8960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52" t="s">
        <v>90</v>
      </c>
      <c r="AE29" s="453"/>
      <c r="AF29" s="272">
        <f t="shared" ref="AF29:AQ29" si="5">SUM(AF11:AF28)</f>
        <v>1290</v>
      </c>
      <c r="AG29" s="277">
        <f t="shared" si="5"/>
        <v>1360</v>
      </c>
      <c r="AH29" s="277">
        <f t="shared" si="5"/>
        <v>1290</v>
      </c>
      <c r="AI29" s="277">
        <f t="shared" si="5"/>
        <v>1640</v>
      </c>
      <c r="AJ29" s="277">
        <f t="shared" si="5"/>
        <v>1500</v>
      </c>
      <c r="AK29" s="277">
        <f t="shared" si="5"/>
        <v>1220</v>
      </c>
      <c r="AL29" s="277">
        <f t="shared" si="5"/>
        <v>1360</v>
      </c>
      <c r="AM29" s="277">
        <f t="shared" si="5"/>
        <v>1430</v>
      </c>
      <c r="AN29" s="277">
        <f t="shared" si="5"/>
        <v>1500</v>
      </c>
      <c r="AO29" s="277">
        <f t="shared" si="5"/>
        <v>1220</v>
      </c>
      <c r="AP29" s="277">
        <f t="shared" si="5"/>
        <v>1290</v>
      </c>
      <c r="AQ29" s="278">
        <f t="shared" si="5"/>
        <v>1360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173">
        <f>L30/60</f>
        <v>274.33333333333331</v>
      </c>
      <c r="I30" s="1" t="s">
        <v>101</v>
      </c>
      <c r="J30" s="496" t="s">
        <v>1</v>
      </c>
      <c r="K30" s="497"/>
      <c r="L30" s="143">
        <f>SUMIF(H1:H28,"●",L1:L28)</f>
        <v>16460</v>
      </c>
      <c r="M30" s="144">
        <f>SUMIF(H1:H28,"●",M1:M28)</f>
        <v>12</v>
      </c>
      <c r="N30" s="145">
        <f>SUMIF(H1:H28,"●",N1:N28)</f>
        <v>8960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45" t="s">
        <v>91</v>
      </c>
      <c r="AE30" s="446"/>
      <c r="AF30" s="279">
        <f t="shared" ref="AF30" si="6">AF29/60</f>
        <v>21.5</v>
      </c>
      <c r="AG30" s="280">
        <f>AG29/60</f>
        <v>22.666666666666668</v>
      </c>
      <c r="AH30" s="280">
        <f t="shared" ref="AH30:AQ30" si="7">AH29/60</f>
        <v>21.5</v>
      </c>
      <c r="AI30" s="280">
        <f t="shared" si="7"/>
        <v>27.333333333333332</v>
      </c>
      <c r="AJ30" s="280">
        <f t="shared" si="7"/>
        <v>25</v>
      </c>
      <c r="AK30" s="280">
        <f t="shared" si="7"/>
        <v>20.333333333333332</v>
      </c>
      <c r="AL30" s="280">
        <f t="shared" si="7"/>
        <v>22.666666666666668</v>
      </c>
      <c r="AM30" s="280">
        <f t="shared" si="7"/>
        <v>23.833333333333332</v>
      </c>
      <c r="AN30" s="280">
        <f t="shared" si="7"/>
        <v>25</v>
      </c>
      <c r="AO30" s="280">
        <f t="shared" si="7"/>
        <v>20.333333333333332</v>
      </c>
      <c r="AP30" s="280">
        <f t="shared" si="7"/>
        <v>21.5</v>
      </c>
      <c r="AQ30" s="281">
        <f t="shared" si="7"/>
        <v>22.666666666666668</v>
      </c>
      <c r="AR30" s="340">
        <f>SUM(AF30:AQ30)</f>
        <v>274.33333333333337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0</v>
      </c>
      <c r="I31" s="1" t="s">
        <v>101</v>
      </c>
      <c r="J31" s="498" t="s">
        <v>19</v>
      </c>
      <c r="K31" s="499"/>
      <c r="L31" s="207">
        <f>L29-L30</f>
        <v>0</v>
      </c>
      <c r="M31" s="208">
        <f t="shared" ref="M31" si="8">M29-M30</f>
        <v>0</v>
      </c>
      <c r="N31" s="209">
        <f>N29-N30</f>
        <v>0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66" t="s">
        <v>92</v>
      </c>
      <c r="AE31" s="467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18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64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  <row r="37" spans="3:31" x14ac:dyDescent="0.15">
      <c r="C37" s="218"/>
      <c r="D37" s="218"/>
      <c r="E37" s="218"/>
      <c r="F37" s="218"/>
      <c r="G37" s="218"/>
      <c r="H37" s="218"/>
      <c r="I37" s="218"/>
      <c r="J37" s="218"/>
      <c r="K37" s="218"/>
      <c r="M37" s="265"/>
      <c r="N37" s="265"/>
      <c r="O37" s="218"/>
      <c r="P37" s="218"/>
      <c r="Q37" s="218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</sheetData>
  <mergeCells count="53">
    <mergeCell ref="J30:K30"/>
    <mergeCell ref="AD30:AE30"/>
    <mergeCell ref="J31:K31"/>
    <mergeCell ref="AD31:AE31"/>
    <mergeCell ref="AM9:AM10"/>
    <mergeCell ref="AE9:AE10"/>
    <mergeCell ref="AF9:AF10"/>
    <mergeCell ref="W9:W10"/>
    <mergeCell ref="X9:X10"/>
    <mergeCell ref="Y9:Y10"/>
    <mergeCell ref="Z9:Z10"/>
    <mergeCell ref="L8:L10"/>
    <mergeCell ref="M8:M10"/>
    <mergeCell ref="N8:N10"/>
    <mergeCell ref="AF8:AQ8"/>
    <mergeCell ref="V9:V10"/>
    <mergeCell ref="AN9:AN10"/>
    <mergeCell ref="AO9:AO10"/>
    <mergeCell ref="AP9:AP10"/>
    <mergeCell ref="AQ9:AQ10"/>
    <mergeCell ref="J29:K29"/>
    <mergeCell ref="AD29:AE29"/>
    <mergeCell ref="AG9:AG10"/>
    <mergeCell ref="AH9:AH10"/>
    <mergeCell ref="AI9:AI10"/>
    <mergeCell ref="AJ9:AJ10"/>
    <mergeCell ref="AK9:AK10"/>
    <mergeCell ref="AL9:AL10"/>
    <mergeCell ref="AA9:AA10"/>
    <mergeCell ref="AB9:AB10"/>
    <mergeCell ref="AC9:AC10"/>
    <mergeCell ref="AD9:AD10"/>
    <mergeCell ref="T9:T10"/>
    <mergeCell ref="U9:U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9:G9"/>
    <mergeCell ref="H9:J9"/>
    <mergeCell ref="K9:K10"/>
    <mergeCell ref="F2:G2"/>
    <mergeCell ref="H2:M2"/>
    <mergeCell ref="C4:E4"/>
    <mergeCell ref="G4:Q4"/>
    <mergeCell ref="C6:Q6"/>
  </mergeCells>
  <phoneticPr fontId="5"/>
  <conditionalFormatting sqref="H27:H28 H21:H25 H11:H15">
    <cfRule type="cellIs" dxfId="8" priority="8" stopIfTrue="1" operator="equal">
      <formula>"●"</formula>
    </cfRule>
  </conditionalFormatting>
  <conditionalFormatting sqref="H26">
    <cfRule type="cellIs" dxfId="7" priority="7" stopIfTrue="1" operator="equal">
      <formula>"●"</formula>
    </cfRule>
  </conditionalFormatting>
  <conditionalFormatting sqref="H20">
    <cfRule type="cellIs" dxfId="6" priority="6" stopIfTrue="1" operator="equal">
      <formula>"●"</formula>
    </cfRule>
  </conditionalFormatting>
  <conditionalFormatting sqref="I8 I10 H16:H19">
    <cfRule type="cellIs" dxfId="5" priority="5" stopIfTrue="1" operator="equal">
      <formula>"●"</formula>
    </cfRule>
  </conditionalFormatting>
  <dataValidations count="3"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E00-000000000000}">
      <formula1>"毎日,毎週,毎月,都度,毎年,その他"</formula1>
    </dataValidation>
    <dataValidation imeMode="off" allowBlank="1" showInputMessage="1" showErrorMessage="1" sqref="U27:AE1048576 U1:AE10 M11:N28 U11:AQ26 T1:T1048576" xr:uid="{00000000-0002-0000-0E00-000001000000}"/>
    <dataValidation type="list" allowBlank="1" showInputMessage="1" showErrorMessage="1" sqref="F11:K28" xr:uid="{00000000-0002-0000-0E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B1:AZ35"/>
  <sheetViews>
    <sheetView view="pageBreakPreview" topLeftCell="A10" zoomScale="90" zoomScaleNormal="85" zoomScaleSheetLayoutView="90" workbookViewId="0">
      <selection activeCell="E17" sqref="E1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20" width="5.75" style="1" customWidth="1"/>
    <col min="21" max="21" width="6.375" style="1" customWidth="1"/>
    <col min="22" max="23" width="6.375" style="26" customWidth="1"/>
    <col min="24" max="25" width="6.375" style="1" customWidth="1"/>
    <col min="26" max="26" width="27.125" style="1" customWidth="1"/>
    <col min="27" max="52" width="5.75" style="1" customWidth="1"/>
    <col min="53" max="253" width="9" style="1"/>
    <col min="254" max="254" width="3.625" style="1" customWidth="1"/>
    <col min="255" max="255" width="13.875" style="1" customWidth="1"/>
    <col min="256" max="256" width="30.5" style="1" bestFit="1" customWidth="1"/>
    <col min="257" max="258" width="8" style="1" bestFit="1" customWidth="1"/>
    <col min="259" max="259" width="4.75" style="1" bestFit="1" customWidth="1"/>
    <col min="260" max="260" width="6.375" style="1" bestFit="1" customWidth="1"/>
    <col min="261" max="261" width="4.75" style="1" bestFit="1" customWidth="1"/>
    <col min="262" max="262" width="6.375" style="1" bestFit="1" customWidth="1"/>
    <col min="263" max="263" width="6.25" style="1" bestFit="1" customWidth="1"/>
    <col min="264" max="269" width="6.25" style="1" customWidth="1"/>
    <col min="270" max="270" width="8" style="1" bestFit="1" customWidth="1"/>
    <col min="271" max="271" width="8" style="1" customWidth="1"/>
    <col min="272" max="272" width="8.25" style="1" customWidth="1"/>
    <col min="273" max="273" width="9" style="1"/>
    <col min="274" max="274" width="10.125" style="1" customWidth="1"/>
    <col min="275" max="275" width="6.875" style="1" customWidth="1"/>
    <col min="276" max="276" width="8.5" style="1" customWidth="1"/>
    <col min="277" max="277" width="6.375" style="1" bestFit="1" customWidth="1"/>
    <col min="278" max="279" width="6.375" style="1" customWidth="1"/>
    <col min="280" max="280" width="13.875" style="1" bestFit="1" customWidth="1"/>
    <col min="281" max="281" width="15.25" style="1" customWidth="1"/>
    <col min="282" max="282" width="22.625" style="1" bestFit="1" customWidth="1"/>
    <col min="283" max="509" width="9" style="1"/>
    <col min="510" max="510" width="3.625" style="1" customWidth="1"/>
    <col min="511" max="511" width="13.875" style="1" customWidth="1"/>
    <col min="512" max="512" width="30.5" style="1" bestFit="1" customWidth="1"/>
    <col min="513" max="514" width="8" style="1" bestFit="1" customWidth="1"/>
    <col min="515" max="515" width="4.75" style="1" bestFit="1" customWidth="1"/>
    <col min="516" max="516" width="6.375" style="1" bestFit="1" customWidth="1"/>
    <col min="517" max="517" width="4.75" style="1" bestFit="1" customWidth="1"/>
    <col min="518" max="518" width="6.375" style="1" bestFit="1" customWidth="1"/>
    <col min="519" max="519" width="6.25" style="1" bestFit="1" customWidth="1"/>
    <col min="520" max="525" width="6.25" style="1" customWidth="1"/>
    <col min="526" max="526" width="8" style="1" bestFit="1" customWidth="1"/>
    <col min="527" max="527" width="8" style="1" customWidth="1"/>
    <col min="528" max="528" width="8.25" style="1" customWidth="1"/>
    <col min="529" max="529" width="9" style="1"/>
    <col min="530" max="530" width="10.125" style="1" customWidth="1"/>
    <col min="531" max="531" width="6.875" style="1" customWidth="1"/>
    <col min="532" max="532" width="8.5" style="1" customWidth="1"/>
    <col min="533" max="533" width="6.375" style="1" bestFit="1" customWidth="1"/>
    <col min="534" max="535" width="6.375" style="1" customWidth="1"/>
    <col min="536" max="536" width="13.875" style="1" bestFit="1" customWidth="1"/>
    <col min="537" max="537" width="15.25" style="1" customWidth="1"/>
    <col min="538" max="538" width="22.625" style="1" bestFit="1" customWidth="1"/>
    <col min="539" max="765" width="9" style="1"/>
    <col min="766" max="766" width="3.625" style="1" customWidth="1"/>
    <col min="767" max="767" width="13.875" style="1" customWidth="1"/>
    <col min="768" max="768" width="30.5" style="1" bestFit="1" customWidth="1"/>
    <col min="769" max="770" width="8" style="1" bestFit="1" customWidth="1"/>
    <col min="771" max="771" width="4.75" style="1" bestFit="1" customWidth="1"/>
    <col min="772" max="772" width="6.375" style="1" bestFit="1" customWidth="1"/>
    <col min="773" max="773" width="4.75" style="1" bestFit="1" customWidth="1"/>
    <col min="774" max="774" width="6.375" style="1" bestFit="1" customWidth="1"/>
    <col min="775" max="775" width="6.25" style="1" bestFit="1" customWidth="1"/>
    <col min="776" max="781" width="6.25" style="1" customWidth="1"/>
    <col min="782" max="782" width="8" style="1" bestFit="1" customWidth="1"/>
    <col min="783" max="783" width="8" style="1" customWidth="1"/>
    <col min="784" max="784" width="8.25" style="1" customWidth="1"/>
    <col min="785" max="785" width="9" style="1"/>
    <col min="786" max="786" width="10.125" style="1" customWidth="1"/>
    <col min="787" max="787" width="6.875" style="1" customWidth="1"/>
    <col min="788" max="788" width="8.5" style="1" customWidth="1"/>
    <col min="789" max="789" width="6.375" style="1" bestFit="1" customWidth="1"/>
    <col min="790" max="791" width="6.375" style="1" customWidth="1"/>
    <col min="792" max="792" width="13.875" style="1" bestFit="1" customWidth="1"/>
    <col min="793" max="793" width="15.25" style="1" customWidth="1"/>
    <col min="794" max="794" width="22.625" style="1" bestFit="1" customWidth="1"/>
    <col min="795" max="1021" width="9" style="1"/>
    <col min="1022" max="1022" width="3.625" style="1" customWidth="1"/>
    <col min="1023" max="1023" width="13.875" style="1" customWidth="1"/>
    <col min="1024" max="1024" width="30.5" style="1" bestFit="1" customWidth="1"/>
    <col min="1025" max="1026" width="8" style="1" bestFit="1" customWidth="1"/>
    <col min="1027" max="1027" width="4.75" style="1" bestFit="1" customWidth="1"/>
    <col min="1028" max="1028" width="6.375" style="1" bestFit="1" customWidth="1"/>
    <col min="1029" max="1029" width="4.75" style="1" bestFit="1" customWidth="1"/>
    <col min="1030" max="1030" width="6.375" style="1" bestFit="1" customWidth="1"/>
    <col min="1031" max="1031" width="6.25" style="1" bestFit="1" customWidth="1"/>
    <col min="1032" max="1037" width="6.25" style="1" customWidth="1"/>
    <col min="1038" max="1038" width="8" style="1" bestFit="1" customWidth="1"/>
    <col min="1039" max="1039" width="8" style="1" customWidth="1"/>
    <col min="1040" max="1040" width="8.25" style="1" customWidth="1"/>
    <col min="1041" max="1041" width="9" style="1"/>
    <col min="1042" max="1042" width="10.125" style="1" customWidth="1"/>
    <col min="1043" max="1043" width="6.875" style="1" customWidth="1"/>
    <col min="1044" max="1044" width="8.5" style="1" customWidth="1"/>
    <col min="1045" max="1045" width="6.375" style="1" bestFit="1" customWidth="1"/>
    <col min="1046" max="1047" width="6.375" style="1" customWidth="1"/>
    <col min="1048" max="1048" width="13.875" style="1" bestFit="1" customWidth="1"/>
    <col min="1049" max="1049" width="15.25" style="1" customWidth="1"/>
    <col min="1050" max="1050" width="22.625" style="1" bestFit="1" customWidth="1"/>
    <col min="1051" max="1277" width="9" style="1"/>
    <col min="1278" max="1278" width="3.625" style="1" customWidth="1"/>
    <col min="1279" max="1279" width="13.875" style="1" customWidth="1"/>
    <col min="1280" max="1280" width="30.5" style="1" bestFit="1" customWidth="1"/>
    <col min="1281" max="1282" width="8" style="1" bestFit="1" customWidth="1"/>
    <col min="1283" max="1283" width="4.75" style="1" bestFit="1" customWidth="1"/>
    <col min="1284" max="1284" width="6.375" style="1" bestFit="1" customWidth="1"/>
    <col min="1285" max="1285" width="4.75" style="1" bestFit="1" customWidth="1"/>
    <col min="1286" max="1286" width="6.375" style="1" bestFit="1" customWidth="1"/>
    <col min="1287" max="1287" width="6.25" style="1" bestFit="1" customWidth="1"/>
    <col min="1288" max="1293" width="6.25" style="1" customWidth="1"/>
    <col min="1294" max="1294" width="8" style="1" bestFit="1" customWidth="1"/>
    <col min="1295" max="1295" width="8" style="1" customWidth="1"/>
    <col min="1296" max="1296" width="8.25" style="1" customWidth="1"/>
    <col min="1297" max="1297" width="9" style="1"/>
    <col min="1298" max="1298" width="10.125" style="1" customWidth="1"/>
    <col min="1299" max="1299" width="6.875" style="1" customWidth="1"/>
    <col min="1300" max="1300" width="8.5" style="1" customWidth="1"/>
    <col min="1301" max="1301" width="6.375" style="1" bestFit="1" customWidth="1"/>
    <col min="1302" max="1303" width="6.375" style="1" customWidth="1"/>
    <col min="1304" max="1304" width="13.875" style="1" bestFit="1" customWidth="1"/>
    <col min="1305" max="1305" width="15.25" style="1" customWidth="1"/>
    <col min="1306" max="1306" width="22.625" style="1" bestFit="1" customWidth="1"/>
    <col min="1307" max="1533" width="9" style="1"/>
    <col min="1534" max="1534" width="3.625" style="1" customWidth="1"/>
    <col min="1535" max="1535" width="13.875" style="1" customWidth="1"/>
    <col min="1536" max="1536" width="30.5" style="1" bestFit="1" customWidth="1"/>
    <col min="1537" max="1538" width="8" style="1" bestFit="1" customWidth="1"/>
    <col min="1539" max="1539" width="4.75" style="1" bestFit="1" customWidth="1"/>
    <col min="1540" max="1540" width="6.375" style="1" bestFit="1" customWidth="1"/>
    <col min="1541" max="1541" width="4.75" style="1" bestFit="1" customWidth="1"/>
    <col min="1542" max="1542" width="6.375" style="1" bestFit="1" customWidth="1"/>
    <col min="1543" max="1543" width="6.25" style="1" bestFit="1" customWidth="1"/>
    <col min="1544" max="1549" width="6.25" style="1" customWidth="1"/>
    <col min="1550" max="1550" width="8" style="1" bestFit="1" customWidth="1"/>
    <col min="1551" max="1551" width="8" style="1" customWidth="1"/>
    <col min="1552" max="1552" width="8.25" style="1" customWidth="1"/>
    <col min="1553" max="1553" width="9" style="1"/>
    <col min="1554" max="1554" width="10.125" style="1" customWidth="1"/>
    <col min="1555" max="1555" width="6.875" style="1" customWidth="1"/>
    <col min="1556" max="1556" width="8.5" style="1" customWidth="1"/>
    <col min="1557" max="1557" width="6.375" style="1" bestFit="1" customWidth="1"/>
    <col min="1558" max="1559" width="6.375" style="1" customWidth="1"/>
    <col min="1560" max="1560" width="13.875" style="1" bestFit="1" customWidth="1"/>
    <col min="1561" max="1561" width="15.25" style="1" customWidth="1"/>
    <col min="1562" max="1562" width="22.625" style="1" bestFit="1" customWidth="1"/>
    <col min="1563" max="1789" width="9" style="1"/>
    <col min="1790" max="1790" width="3.625" style="1" customWidth="1"/>
    <col min="1791" max="1791" width="13.875" style="1" customWidth="1"/>
    <col min="1792" max="1792" width="30.5" style="1" bestFit="1" customWidth="1"/>
    <col min="1793" max="1794" width="8" style="1" bestFit="1" customWidth="1"/>
    <col min="1795" max="1795" width="4.75" style="1" bestFit="1" customWidth="1"/>
    <col min="1796" max="1796" width="6.375" style="1" bestFit="1" customWidth="1"/>
    <col min="1797" max="1797" width="4.75" style="1" bestFit="1" customWidth="1"/>
    <col min="1798" max="1798" width="6.375" style="1" bestFit="1" customWidth="1"/>
    <col min="1799" max="1799" width="6.25" style="1" bestFit="1" customWidth="1"/>
    <col min="1800" max="1805" width="6.25" style="1" customWidth="1"/>
    <col min="1806" max="1806" width="8" style="1" bestFit="1" customWidth="1"/>
    <col min="1807" max="1807" width="8" style="1" customWidth="1"/>
    <col min="1808" max="1808" width="8.25" style="1" customWidth="1"/>
    <col min="1809" max="1809" width="9" style="1"/>
    <col min="1810" max="1810" width="10.125" style="1" customWidth="1"/>
    <col min="1811" max="1811" width="6.875" style="1" customWidth="1"/>
    <col min="1812" max="1812" width="8.5" style="1" customWidth="1"/>
    <col min="1813" max="1813" width="6.375" style="1" bestFit="1" customWidth="1"/>
    <col min="1814" max="1815" width="6.375" style="1" customWidth="1"/>
    <col min="1816" max="1816" width="13.875" style="1" bestFit="1" customWidth="1"/>
    <col min="1817" max="1817" width="15.25" style="1" customWidth="1"/>
    <col min="1818" max="1818" width="22.625" style="1" bestFit="1" customWidth="1"/>
    <col min="1819" max="2045" width="9" style="1"/>
    <col min="2046" max="2046" width="3.625" style="1" customWidth="1"/>
    <col min="2047" max="2047" width="13.875" style="1" customWidth="1"/>
    <col min="2048" max="2048" width="30.5" style="1" bestFit="1" customWidth="1"/>
    <col min="2049" max="2050" width="8" style="1" bestFit="1" customWidth="1"/>
    <col min="2051" max="2051" width="4.75" style="1" bestFit="1" customWidth="1"/>
    <col min="2052" max="2052" width="6.375" style="1" bestFit="1" customWidth="1"/>
    <col min="2053" max="2053" width="4.75" style="1" bestFit="1" customWidth="1"/>
    <col min="2054" max="2054" width="6.375" style="1" bestFit="1" customWidth="1"/>
    <col min="2055" max="2055" width="6.25" style="1" bestFit="1" customWidth="1"/>
    <col min="2056" max="2061" width="6.25" style="1" customWidth="1"/>
    <col min="2062" max="2062" width="8" style="1" bestFit="1" customWidth="1"/>
    <col min="2063" max="2063" width="8" style="1" customWidth="1"/>
    <col min="2064" max="2064" width="8.25" style="1" customWidth="1"/>
    <col min="2065" max="2065" width="9" style="1"/>
    <col min="2066" max="2066" width="10.125" style="1" customWidth="1"/>
    <col min="2067" max="2067" width="6.875" style="1" customWidth="1"/>
    <col min="2068" max="2068" width="8.5" style="1" customWidth="1"/>
    <col min="2069" max="2069" width="6.375" style="1" bestFit="1" customWidth="1"/>
    <col min="2070" max="2071" width="6.375" style="1" customWidth="1"/>
    <col min="2072" max="2072" width="13.875" style="1" bestFit="1" customWidth="1"/>
    <col min="2073" max="2073" width="15.25" style="1" customWidth="1"/>
    <col min="2074" max="2074" width="22.625" style="1" bestFit="1" customWidth="1"/>
    <col min="2075" max="2301" width="9" style="1"/>
    <col min="2302" max="2302" width="3.625" style="1" customWidth="1"/>
    <col min="2303" max="2303" width="13.875" style="1" customWidth="1"/>
    <col min="2304" max="2304" width="30.5" style="1" bestFit="1" customWidth="1"/>
    <col min="2305" max="2306" width="8" style="1" bestFit="1" customWidth="1"/>
    <col min="2307" max="2307" width="4.75" style="1" bestFit="1" customWidth="1"/>
    <col min="2308" max="2308" width="6.375" style="1" bestFit="1" customWidth="1"/>
    <col min="2309" max="2309" width="4.75" style="1" bestFit="1" customWidth="1"/>
    <col min="2310" max="2310" width="6.375" style="1" bestFit="1" customWidth="1"/>
    <col min="2311" max="2311" width="6.25" style="1" bestFit="1" customWidth="1"/>
    <col min="2312" max="2317" width="6.25" style="1" customWidth="1"/>
    <col min="2318" max="2318" width="8" style="1" bestFit="1" customWidth="1"/>
    <col min="2319" max="2319" width="8" style="1" customWidth="1"/>
    <col min="2320" max="2320" width="8.25" style="1" customWidth="1"/>
    <col min="2321" max="2321" width="9" style="1"/>
    <col min="2322" max="2322" width="10.125" style="1" customWidth="1"/>
    <col min="2323" max="2323" width="6.875" style="1" customWidth="1"/>
    <col min="2324" max="2324" width="8.5" style="1" customWidth="1"/>
    <col min="2325" max="2325" width="6.375" style="1" bestFit="1" customWidth="1"/>
    <col min="2326" max="2327" width="6.375" style="1" customWidth="1"/>
    <col min="2328" max="2328" width="13.875" style="1" bestFit="1" customWidth="1"/>
    <col min="2329" max="2329" width="15.25" style="1" customWidth="1"/>
    <col min="2330" max="2330" width="22.625" style="1" bestFit="1" customWidth="1"/>
    <col min="2331" max="2557" width="9" style="1"/>
    <col min="2558" max="2558" width="3.625" style="1" customWidth="1"/>
    <col min="2559" max="2559" width="13.875" style="1" customWidth="1"/>
    <col min="2560" max="2560" width="30.5" style="1" bestFit="1" customWidth="1"/>
    <col min="2561" max="2562" width="8" style="1" bestFit="1" customWidth="1"/>
    <col min="2563" max="2563" width="4.75" style="1" bestFit="1" customWidth="1"/>
    <col min="2564" max="2564" width="6.375" style="1" bestFit="1" customWidth="1"/>
    <col min="2565" max="2565" width="4.75" style="1" bestFit="1" customWidth="1"/>
    <col min="2566" max="2566" width="6.375" style="1" bestFit="1" customWidth="1"/>
    <col min="2567" max="2567" width="6.25" style="1" bestFit="1" customWidth="1"/>
    <col min="2568" max="2573" width="6.25" style="1" customWidth="1"/>
    <col min="2574" max="2574" width="8" style="1" bestFit="1" customWidth="1"/>
    <col min="2575" max="2575" width="8" style="1" customWidth="1"/>
    <col min="2576" max="2576" width="8.25" style="1" customWidth="1"/>
    <col min="2577" max="2577" width="9" style="1"/>
    <col min="2578" max="2578" width="10.125" style="1" customWidth="1"/>
    <col min="2579" max="2579" width="6.875" style="1" customWidth="1"/>
    <col min="2580" max="2580" width="8.5" style="1" customWidth="1"/>
    <col min="2581" max="2581" width="6.375" style="1" bestFit="1" customWidth="1"/>
    <col min="2582" max="2583" width="6.375" style="1" customWidth="1"/>
    <col min="2584" max="2584" width="13.875" style="1" bestFit="1" customWidth="1"/>
    <col min="2585" max="2585" width="15.25" style="1" customWidth="1"/>
    <col min="2586" max="2586" width="22.625" style="1" bestFit="1" customWidth="1"/>
    <col min="2587" max="2813" width="9" style="1"/>
    <col min="2814" max="2814" width="3.625" style="1" customWidth="1"/>
    <col min="2815" max="2815" width="13.875" style="1" customWidth="1"/>
    <col min="2816" max="2816" width="30.5" style="1" bestFit="1" customWidth="1"/>
    <col min="2817" max="2818" width="8" style="1" bestFit="1" customWidth="1"/>
    <col min="2819" max="2819" width="4.75" style="1" bestFit="1" customWidth="1"/>
    <col min="2820" max="2820" width="6.375" style="1" bestFit="1" customWidth="1"/>
    <col min="2821" max="2821" width="4.75" style="1" bestFit="1" customWidth="1"/>
    <col min="2822" max="2822" width="6.375" style="1" bestFit="1" customWidth="1"/>
    <col min="2823" max="2823" width="6.25" style="1" bestFit="1" customWidth="1"/>
    <col min="2824" max="2829" width="6.25" style="1" customWidth="1"/>
    <col min="2830" max="2830" width="8" style="1" bestFit="1" customWidth="1"/>
    <col min="2831" max="2831" width="8" style="1" customWidth="1"/>
    <col min="2832" max="2832" width="8.25" style="1" customWidth="1"/>
    <col min="2833" max="2833" width="9" style="1"/>
    <col min="2834" max="2834" width="10.125" style="1" customWidth="1"/>
    <col min="2835" max="2835" width="6.875" style="1" customWidth="1"/>
    <col min="2836" max="2836" width="8.5" style="1" customWidth="1"/>
    <col min="2837" max="2837" width="6.375" style="1" bestFit="1" customWidth="1"/>
    <col min="2838" max="2839" width="6.375" style="1" customWidth="1"/>
    <col min="2840" max="2840" width="13.875" style="1" bestFit="1" customWidth="1"/>
    <col min="2841" max="2841" width="15.25" style="1" customWidth="1"/>
    <col min="2842" max="2842" width="22.625" style="1" bestFit="1" customWidth="1"/>
    <col min="2843" max="3069" width="9" style="1"/>
    <col min="3070" max="3070" width="3.625" style="1" customWidth="1"/>
    <col min="3071" max="3071" width="13.875" style="1" customWidth="1"/>
    <col min="3072" max="3072" width="30.5" style="1" bestFit="1" customWidth="1"/>
    <col min="3073" max="3074" width="8" style="1" bestFit="1" customWidth="1"/>
    <col min="3075" max="3075" width="4.75" style="1" bestFit="1" customWidth="1"/>
    <col min="3076" max="3076" width="6.375" style="1" bestFit="1" customWidth="1"/>
    <col min="3077" max="3077" width="4.75" style="1" bestFit="1" customWidth="1"/>
    <col min="3078" max="3078" width="6.375" style="1" bestFit="1" customWidth="1"/>
    <col min="3079" max="3079" width="6.25" style="1" bestFit="1" customWidth="1"/>
    <col min="3080" max="3085" width="6.25" style="1" customWidth="1"/>
    <col min="3086" max="3086" width="8" style="1" bestFit="1" customWidth="1"/>
    <col min="3087" max="3087" width="8" style="1" customWidth="1"/>
    <col min="3088" max="3088" width="8.25" style="1" customWidth="1"/>
    <col min="3089" max="3089" width="9" style="1"/>
    <col min="3090" max="3090" width="10.125" style="1" customWidth="1"/>
    <col min="3091" max="3091" width="6.875" style="1" customWidth="1"/>
    <col min="3092" max="3092" width="8.5" style="1" customWidth="1"/>
    <col min="3093" max="3093" width="6.375" style="1" bestFit="1" customWidth="1"/>
    <col min="3094" max="3095" width="6.375" style="1" customWidth="1"/>
    <col min="3096" max="3096" width="13.875" style="1" bestFit="1" customWidth="1"/>
    <col min="3097" max="3097" width="15.25" style="1" customWidth="1"/>
    <col min="3098" max="3098" width="22.625" style="1" bestFit="1" customWidth="1"/>
    <col min="3099" max="3325" width="9" style="1"/>
    <col min="3326" max="3326" width="3.625" style="1" customWidth="1"/>
    <col min="3327" max="3327" width="13.875" style="1" customWidth="1"/>
    <col min="3328" max="3328" width="30.5" style="1" bestFit="1" customWidth="1"/>
    <col min="3329" max="3330" width="8" style="1" bestFit="1" customWidth="1"/>
    <col min="3331" max="3331" width="4.75" style="1" bestFit="1" customWidth="1"/>
    <col min="3332" max="3332" width="6.375" style="1" bestFit="1" customWidth="1"/>
    <col min="3333" max="3333" width="4.75" style="1" bestFit="1" customWidth="1"/>
    <col min="3334" max="3334" width="6.375" style="1" bestFit="1" customWidth="1"/>
    <col min="3335" max="3335" width="6.25" style="1" bestFit="1" customWidth="1"/>
    <col min="3336" max="3341" width="6.25" style="1" customWidth="1"/>
    <col min="3342" max="3342" width="8" style="1" bestFit="1" customWidth="1"/>
    <col min="3343" max="3343" width="8" style="1" customWidth="1"/>
    <col min="3344" max="3344" width="8.25" style="1" customWidth="1"/>
    <col min="3345" max="3345" width="9" style="1"/>
    <col min="3346" max="3346" width="10.125" style="1" customWidth="1"/>
    <col min="3347" max="3347" width="6.875" style="1" customWidth="1"/>
    <col min="3348" max="3348" width="8.5" style="1" customWidth="1"/>
    <col min="3349" max="3349" width="6.375" style="1" bestFit="1" customWidth="1"/>
    <col min="3350" max="3351" width="6.375" style="1" customWidth="1"/>
    <col min="3352" max="3352" width="13.875" style="1" bestFit="1" customWidth="1"/>
    <col min="3353" max="3353" width="15.25" style="1" customWidth="1"/>
    <col min="3354" max="3354" width="22.625" style="1" bestFit="1" customWidth="1"/>
    <col min="3355" max="3581" width="9" style="1"/>
    <col min="3582" max="3582" width="3.625" style="1" customWidth="1"/>
    <col min="3583" max="3583" width="13.875" style="1" customWidth="1"/>
    <col min="3584" max="3584" width="30.5" style="1" bestFit="1" customWidth="1"/>
    <col min="3585" max="3586" width="8" style="1" bestFit="1" customWidth="1"/>
    <col min="3587" max="3587" width="4.75" style="1" bestFit="1" customWidth="1"/>
    <col min="3588" max="3588" width="6.375" style="1" bestFit="1" customWidth="1"/>
    <col min="3589" max="3589" width="4.75" style="1" bestFit="1" customWidth="1"/>
    <col min="3590" max="3590" width="6.375" style="1" bestFit="1" customWidth="1"/>
    <col min="3591" max="3591" width="6.25" style="1" bestFit="1" customWidth="1"/>
    <col min="3592" max="3597" width="6.25" style="1" customWidth="1"/>
    <col min="3598" max="3598" width="8" style="1" bestFit="1" customWidth="1"/>
    <col min="3599" max="3599" width="8" style="1" customWidth="1"/>
    <col min="3600" max="3600" width="8.25" style="1" customWidth="1"/>
    <col min="3601" max="3601" width="9" style="1"/>
    <col min="3602" max="3602" width="10.125" style="1" customWidth="1"/>
    <col min="3603" max="3603" width="6.875" style="1" customWidth="1"/>
    <col min="3604" max="3604" width="8.5" style="1" customWidth="1"/>
    <col min="3605" max="3605" width="6.375" style="1" bestFit="1" customWidth="1"/>
    <col min="3606" max="3607" width="6.375" style="1" customWidth="1"/>
    <col min="3608" max="3608" width="13.875" style="1" bestFit="1" customWidth="1"/>
    <col min="3609" max="3609" width="15.25" style="1" customWidth="1"/>
    <col min="3610" max="3610" width="22.625" style="1" bestFit="1" customWidth="1"/>
    <col min="3611" max="3837" width="9" style="1"/>
    <col min="3838" max="3838" width="3.625" style="1" customWidth="1"/>
    <col min="3839" max="3839" width="13.875" style="1" customWidth="1"/>
    <col min="3840" max="3840" width="30.5" style="1" bestFit="1" customWidth="1"/>
    <col min="3841" max="3842" width="8" style="1" bestFit="1" customWidth="1"/>
    <col min="3843" max="3843" width="4.75" style="1" bestFit="1" customWidth="1"/>
    <col min="3844" max="3844" width="6.375" style="1" bestFit="1" customWidth="1"/>
    <col min="3845" max="3845" width="4.75" style="1" bestFit="1" customWidth="1"/>
    <col min="3846" max="3846" width="6.375" style="1" bestFit="1" customWidth="1"/>
    <col min="3847" max="3847" width="6.25" style="1" bestFit="1" customWidth="1"/>
    <col min="3848" max="3853" width="6.25" style="1" customWidth="1"/>
    <col min="3854" max="3854" width="8" style="1" bestFit="1" customWidth="1"/>
    <col min="3855" max="3855" width="8" style="1" customWidth="1"/>
    <col min="3856" max="3856" width="8.25" style="1" customWidth="1"/>
    <col min="3857" max="3857" width="9" style="1"/>
    <col min="3858" max="3858" width="10.125" style="1" customWidth="1"/>
    <col min="3859" max="3859" width="6.875" style="1" customWidth="1"/>
    <col min="3860" max="3860" width="8.5" style="1" customWidth="1"/>
    <col min="3861" max="3861" width="6.375" style="1" bestFit="1" customWidth="1"/>
    <col min="3862" max="3863" width="6.375" style="1" customWidth="1"/>
    <col min="3864" max="3864" width="13.875" style="1" bestFit="1" customWidth="1"/>
    <col min="3865" max="3865" width="15.25" style="1" customWidth="1"/>
    <col min="3866" max="3866" width="22.625" style="1" bestFit="1" customWidth="1"/>
    <col min="3867" max="4093" width="9" style="1"/>
    <col min="4094" max="4094" width="3.625" style="1" customWidth="1"/>
    <col min="4095" max="4095" width="13.875" style="1" customWidth="1"/>
    <col min="4096" max="4096" width="30.5" style="1" bestFit="1" customWidth="1"/>
    <col min="4097" max="4098" width="8" style="1" bestFit="1" customWidth="1"/>
    <col min="4099" max="4099" width="4.75" style="1" bestFit="1" customWidth="1"/>
    <col min="4100" max="4100" width="6.375" style="1" bestFit="1" customWidth="1"/>
    <col min="4101" max="4101" width="4.75" style="1" bestFit="1" customWidth="1"/>
    <col min="4102" max="4102" width="6.375" style="1" bestFit="1" customWidth="1"/>
    <col min="4103" max="4103" width="6.25" style="1" bestFit="1" customWidth="1"/>
    <col min="4104" max="4109" width="6.25" style="1" customWidth="1"/>
    <col min="4110" max="4110" width="8" style="1" bestFit="1" customWidth="1"/>
    <col min="4111" max="4111" width="8" style="1" customWidth="1"/>
    <col min="4112" max="4112" width="8.25" style="1" customWidth="1"/>
    <col min="4113" max="4113" width="9" style="1"/>
    <col min="4114" max="4114" width="10.125" style="1" customWidth="1"/>
    <col min="4115" max="4115" width="6.875" style="1" customWidth="1"/>
    <col min="4116" max="4116" width="8.5" style="1" customWidth="1"/>
    <col min="4117" max="4117" width="6.375" style="1" bestFit="1" customWidth="1"/>
    <col min="4118" max="4119" width="6.375" style="1" customWidth="1"/>
    <col min="4120" max="4120" width="13.875" style="1" bestFit="1" customWidth="1"/>
    <col min="4121" max="4121" width="15.25" style="1" customWidth="1"/>
    <col min="4122" max="4122" width="22.625" style="1" bestFit="1" customWidth="1"/>
    <col min="4123" max="4349" width="9" style="1"/>
    <col min="4350" max="4350" width="3.625" style="1" customWidth="1"/>
    <col min="4351" max="4351" width="13.875" style="1" customWidth="1"/>
    <col min="4352" max="4352" width="30.5" style="1" bestFit="1" customWidth="1"/>
    <col min="4353" max="4354" width="8" style="1" bestFit="1" customWidth="1"/>
    <col min="4355" max="4355" width="4.75" style="1" bestFit="1" customWidth="1"/>
    <col min="4356" max="4356" width="6.375" style="1" bestFit="1" customWidth="1"/>
    <col min="4357" max="4357" width="4.75" style="1" bestFit="1" customWidth="1"/>
    <col min="4358" max="4358" width="6.375" style="1" bestFit="1" customWidth="1"/>
    <col min="4359" max="4359" width="6.25" style="1" bestFit="1" customWidth="1"/>
    <col min="4360" max="4365" width="6.25" style="1" customWidth="1"/>
    <col min="4366" max="4366" width="8" style="1" bestFit="1" customWidth="1"/>
    <col min="4367" max="4367" width="8" style="1" customWidth="1"/>
    <col min="4368" max="4368" width="8.25" style="1" customWidth="1"/>
    <col min="4369" max="4369" width="9" style="1"/>
    <col min="4370" max="4370" width="10.125" style="1" customWidth="1"/>
    <col min="4371" max="4371" width="6.875" style="1" customWidth="1"/>
    <col min="4372" max="4372" width="8.5" style="1" customWidth="1"/>
    <col min="4373" max="4373" width="6.375" style="1" bestFit="1" customWidth="1"/>
    <col min="4374" max="4375" width="6.375" style="1" customWidth="1"/>
    <col min="4376" max="4376" width="13.875" style="1" bestFit="1" customWidth="1"/>
    <col min="4377" max="4377" width="15.25" style="1" customWidth="1"/>
    <col min="4378" max="4378" width="22.625" style="1" bestFit="1" customWidth="1"/>
    <col min="4379" max="4605" width="9" style="1"/>
    <col min="4606" max="4606" width="3.625" style="1" customWidth="1"/>
    <col min="4607" max="4607" width="13.875" style="1" customWidth="1"/>
    <col min="4608" max="4608" width="30.5" style="1" bestFit="1" customWidth="1"/>
    <col min="4609" max="4610" width="8" style="1" bestFit="1" customWidth="1"/>
    <col min="4611" max="4611" width="4.75" style="1" bestFit="1" customWidth="1"/>
    <col min="4612" max="4612" width="6.375" style="1" bestFit="1" customWidth="1"/>
    <col min="4613" max="4613" width="4.75" style="1" bestFit="1" customWidth="1"/>
    <col min="4614" max="4614" width="6.375" style="1" bestFit="1" customWidth="1"/>
    <col min="4615" max="4615" width="6.25" style="1" bestFit="1" customWidth="1"/>
    <col min="4616" max="4621" width="6.25" style="1" customWidth="1"/>
    <col min="4622" max="4622" width="8" style="1" bestFit="1" customWidth="1"/>
    <col min="4623" max="4623" width="8" style="1" customWidth="1"/>
    <col min="4624" max="4624" width="8.25" style="1" customWidth="1"/>
    <col min="4625" max="4625" width="9" style="1"/>
    <col min="4626" max="4626" width="10.125" style="1" customWidth="1"/>
    <col min="4627" max="4627" width="6.875" style="1" customWidth="1"/>
    <col min="4628" max="4628" width="8.5" style="1" customWidth="1"/>
    <col min="4629" max="4629" width="6.375" style="1" bestFit="1" customWidth="1"/>
    <col min="4630" max="4631" width="6.375" style="1" customWidth="1"/>
    <col min="4632" max="4632" width="13.875" style="1" bestFit="1" customWidth="1"/>
    <col min="4633" max="4633" width="15.25" style="1" customWidth="1"/>
    <col min="4634" max="4634" width="22.625" style="1" bestFit="1" customWidth="1"/>
    <col min="4635" max="4861" width="9" style="1"/>
    <col min="4862" max="4862" width="3.625" style="1" customWidth="1"/>
    <col min="4863" max="4863" width="13.875" style="1" customWidth="1"/>
    <col min="4864" max="4864" width="30.5" style="1" bestFit="1" customWidth="1"/>
    <col min="4865" max="4866" width="8" style="1" bestFit="1" customWidth="1"/>
    <col min="4867" max="4867" width="4.75" style="1" bestFit="1" customWidth="1"/>
    <col min="4868" max="4868" width="6.375" style="1" bestFit="1" customWidth="1"/>
    <col min="4869" max="4869" width="4.75" style="1" bestFit="1" customWidth="1"/>
    <col min="4870" max="4870" width="6.375" style="1" bestFit="1" customWidth="1"/>
    <col min="4871" max="4871" width="6.25" style="1" bestFit="1" customWidth="1"/>
    <col min="4872" max="4877" width="6.25" style="1" customWidth="1"/>
    <col min="4878" max="4878" width="8" style="1" bestFit="1" customWidth="1"/>
    <col min="4879" max="4879" width="8" style="1" customWidth="1"/>
    <col min="4880" max="4880" width="8.25" style="1" customWidth="1"/>
    <col min="4881" max="4881" width="9" style="1"/>
    <col min="4882" max="4882" width="10.125" style="1" customWidth="1"/>
    <col min="4883" max="4883" width="6.875" style="1" customWidth="1"/>
    <col min="4884" max="4884" width="8.5" style="1" customWidth="1"/>
    <col min="4885" max="4885" width="6.375" style="1" bestFit="1" customWidth="1"/>
    <col min="4886" max="4887" width="6.375" style="1" customWidth="1"/>
    <col min="4888" max="4888" width="13.875" style="1" bestFit="1" customWidth="1"/>
    <col min="4889" max="4889" width="15.25" style="1" customWidth="1"/>
    <col min="4890" max="4890" width="22.625" style="1" bestFit="1" customWidth="1"/>
    <col min="4891" max="5117" width="9" style="1"/>
    <col min="5118" max="5118" width="3.625" style="1" customWidth="1"/>
    <col min="5119" max="5119" width="13.875" style="1" customWidth="1"/>
    <col min="5120" max="5120" width="30.5" style="1" bestFit="1" customWidth="1"/>
    <col min="5121" max="5122" width="8" style="1" bestFit="1" customWidth="1"/>
    <col min="5123" max="5123" width="4.75" style="1" bestFit="1" customWidth="1"/>
    <col min="5124" max="5124" width="6.375" style="1" bestFit="1" customWidth="1"/>
    <col min="5125" max="5125" width="4.75" style="1" bestFit="1" customWidth="1"/>
    <col min="5126" max="5126" width="6.375" style="1" bestFit="1" customWidth="1"/>
    <col min="5127" max="5127" width="6.25" style="1" bestFit="1" customWidth="1"/>
    <col min="5128" max="5133" width="6.25" style="1" customWidth="1"/>
    <col min="5134" max="5134" width="8" style="1" bestFit="1" customWidth="1"/>
    <col min="5135" max="5135" width="8" style="1" customWidth="1"/>
    <col min="5136" max="5136" width="8.25" style="1" customWidth="1"/>
    <col min="5137" max="5137" width="9" style="1"/>
    <col min="5138" max="5138" width="10.125" style="1" customWidth="1"/>
    <col min="5139" max="5139" width="6.875" style="1" customWidth="1"/>
    <col min="5140" max="5140" width="8.5" style="1" customWidth="1"/>
    <col min="5141" max="5141" width="6.375" style="1" bestFit="1" customWidth="1"/>
    <col min="5142" max="5143" width="6.375" style="1" customWidth="1"/>
    <col min="5144" max="5144" width="13.875" style="1" bestFit="1" customWidth="1"/>
    <col min="5145" max="5145" width="15.25" style="1" customWidth="1"/>
    <col min="5146" max="5146" width="22.625" style="1" bestFit="1" customWidth="1"/>
    <col min="5147" max="5373" width="9" style="1"/>
    <col min="5374" max="5374" width="3.625" style="1" customWidth="1"/>
    <col min="5375" max="5375" width="13.875" style="1" customWidth="1"/>
    <col min="5376" max="5376" width="30.5" style="1" bestFit="1" customWidth="1"/>
    <col min="5377" max="5378" width="8" style="1" bestFit="1" customWidth="1"/>
    <col min="5379" max="5379" width="4.75" style="1" bestFit="1" customWidth="1"/>
    <col min="5380" max="5380" width="6.375" style="1" bestFit="1" customWidth="1"/>
    <col min="5381" max="5381" width="4.75" style="1" bestFit="1" customWidth="1"/>
    <col min="5382" max="5382" width="6.375" style="1" bestFit="1" customWidth="1"/>
    <col min="5383" max="5383" width="6.25" style="1" bestFit="1" customWidth="1"/>
    <col min="5384" max="5389" width="6.25" style="1" customWidth="1"/>
    <col min="5390" max="5390" width="8" style="1" bestFit="1" customWidth="1"/>
    <col min="5391" max="5391" width="8" style="1" customWidth="1"/>
    <col min="5392" max="5392" width="8.25" style="1" customWidth="1"/>
    <col min="5393" max="5393" width="9" style="1"/>
    <col min="5394" max="5394" width="10.125" style="1" customWidth="1"/>
    <col min="5395" max="5395" width="6.875" style="1" customWidth="1"/>
    <col min="5396" max="5396" width="8.5" style="1" customWidth="1"/>
    <col min="5397" max="5397" width="6.375" style="1" bestFit="1" customWidth="1"/>
    <col min="5398" max="5399" width="6.375" style="1" customWidth="1"/>
    <col min="5400" max="5400" width="13.875" style="1" bestFit="1" customWidth="1"/>
    <col min="5401" max="5401" width="15.25" style="1" customWidth="1"/>
    <col min="5402" max="5402" width="22.625" style="1" bestFit="1" customWidth="1"/>
    <col min="5403" max="5629" width="9" style="1"/>
    <col min="5630" max="5630" width="3.625" style="1" customWidth="1"/>
    <col min="5631" max="5631" width="13.875" style="1" customWidth="1"/>
    <col min="5632" max="5632" width="30.5" style="1" bestFit="1" customWidth="1"/>
    <col min="5633" max="5634" width="8" style="1" bestFit="1" customWidth="1"/>
    <col min="5635" max="5635" width="4.75" style="1" bestFit="1" customWidth="1"/>
    <col min="5636" max="5636" width="6.375" style="1" bestFit="1" customWidth="1"/>
    <col min="5637" max="5637" width="4.75" style="1" bestFit="1" customWidth="1"/>
    <col min="5638" max="5638" width="6.375" style="1" bestFit="1" customWidth="1"/>
    <col min="5639" max="5639" width="6.25" style="1" bestFit="1" customWidth="1"/>
    <col min="5640" max="5645" width="6.25" style="1" customWidth="1"/>
    <col min="5646" max="5646" width="8" style="1" bestFit="1" customWidth="1"/>
    <col min="5647" max="5647" width="8" style="1" customWidth="1"/>
    <col min="5648" max="5648" width="8.25" style="1" customWidth="1"/>
    <col min="5649" max="5649" width="9" style="1"/>
    <col min="5650" max="5650" width="10.125" style="1" customWidth="1"/>
    <col min="5651" max="5651" width="6.875" style="1" customWidth="1"/>
    <col min="5652" max="5652" width="8.5" style="1" customWidth="1"/>
    <col min="5653" max="5653" width="6.375" style="1" bestFit="1" customWidth="1"/>
    <col min="5654" max="5655" width="6.375" style="1" customWidth="1"/>
    <col min="5656" max="5656" width="13.875" style="1" bestFit="1" customWidth="1"/>
    <col min="5657" max="5657" width="15.25" style="1" customWidth="1"/>
    <col min="5658" max="5658" width="22.625" style="1" bestFit="1" customWidth="1"/>
    <col min="5659" max="5885" width="9" style="1"/>
    <col min="5886" max="5886" width="3.625" style="1" customWidth="1"/>
    <col min="5887" max="5887" width="13.875" style="1" customWidth="1"/>
    <col min="5888" max="5888" width="30.5" style="1" bestFit="1" customWidth="1"/>
    <col min="5889" max="5890" width="8" style="1" bestFit="1" customWidth="1"/>
    <col min="5891" max="5891" width="4.75" style="1" bestFit="1" customWidth="1"/>
    <col min="5892" max="5892" width="6.375" style="1" bestFit="1" customWidth="1"/>
    <col min="5893" max="5893" width="4.75" style="1" bestFit="1" customWidth="1"/>
    <col min="5894" max="5894" width="6.375" style="1" bestFit="1" customWidth="1"/>
    <col min="5895" max="5895" width="6.25" style="1" bestFit="1" customWidth="1"/>
    <col min="5896" max="5901" width="6.25" style="1" customWidth="1"/>
    <col min="5902" max="5902" width="8" style="1" bestFit="1" customWidth="1"/>
    <col min="5903" max="5903" width="8" style="1" customWidth="1"/>
    <col min="5904" max="5904" width="8.25" style="1" customWidth="1"/>
    <col min="5905" max="5905" width="9" style="1"/>
    <col min="5906" max="5906" width="10.125" style="1" customWidth="1"/>
    <col min="5907" max="5907" width="6.875" style="1" customWidth="1"/>
    <col min="5908" max="5908" width="8.5" style="1" customWidth="1"/>
    <col min="5909" max="5909" width="6.375" style="1" bestFit="1" customWidth="1"/>
    <col min="5910" max="5911" width="6.375" style="1" customWidth="1"/>
    <col min="5912" max="5912" width="13.875" style="1" bestFit="1" customWidth="1"/>
    <col min="5913" max="5913" width="15.25" style="1" customWidth="1"/>
    <col min="5914" max="5914" width="22.625" style="1" bestFit="1" customWidth="1"/>
    <col min="5915" max="6141" width="9" style="1"/>
    <col min="6142" max="6142" width="3.625" style="1" customWidth="1"/>
    <col min="6143" max="6143" width="13.875" style="1" customWidth="1"/>
    <col min="6144" max="6144" width="30.5" style="1" bestFit="1" customWidth="1"/>
    <col min="6145" max="6146" width="8" style="1" bestFit="1" customWidth="1"/>
    <col min="6147" max="6147" width="4.75" style="1" bestFit="1" customWidth="1"/>
    <col min="6148" max="6148" width="6.375" style="1" bestFit="1" customWidth="1"/>
    <col min="6149" max="6149" width="4.75" style="1" bestFit="1" customWidth="1"/>
    <col min="6150" max="6150" width="6.375" style="1" bestFit="1" customWidth="1"/>
    <col min="6151" max="6151" width="6.25" style="1" bestFit="1" customWidth="1"/>
    <col min="6152" max="6157" width="6.25" style="1" customWidth="1"/>
    <col min="6158" max="6158" width="8" style="1" bestFit="1" customWidth="1"/>
    <col min="6159" max="6159" width="8" style="1" customWidth="1"/>
    <col min="6160" max="6160" width="8.25" style="1" customWidth="1"/>
    <col min="6161" max="6161" width="9" style="1"/>
    <col min="6162" max="6162" width="10.125" style="1" customWidth="1"/>
    <col min="6163" max="6163" width="6.875" style="1" customWidth="1"/>
    <col min="6164" max="6164" width="8.5" style="1" customWidth="1"/>
    <col min="6165" max="6165" width="6.375" style="1" bestFit="1" customWidth="1"/>
    <col min="6166" max="6167" width="6.375" style="1" customWidth="1"/>
    <col min="6168" max="6168" width="13.875" style="1" bestFit="1" customWidth="1"/>
    <col min="6169" max="6169" width="15.25" style="1" customWidth="1"/>
    <col min="6170" max="6170" width="22.625" style="1" bestFit="1" customWidth="1"/>
    <col min="6171" max="6397" width="9" style="1"/>
    <col min="6398" max="6398" width="3.625" style="1" customWidth="1"/>
    <col min="6399" max="6399" width="13.875" style="1" customWidth="1"/>
    <col min="6400" max="6400" width="30.5" style="1" bestFit="1" customWidth="1"/>
    <col min="6401" max="6402" width="8" style="1" bestFit="1" customWidth="1"/>
    <col min="6403" max="6403" width="4.75" style="1" bestFit="1" customWidth="1"/>
    <col min="6404" max="6404" width="6.375" style="1" bestFit="1" customWidth="1"/>
    <col min="6405" max="6405" width="4.75" style="1" bestFit="1" customWidth="1"/>
    <col min="6406" max="6406" width="6.375" style="1" bestFit="1" customWidth="1"/>
    <col min="6407" max="6407" width="6.25" style="1" bestFit="1" customWidth="1"/>
    <col min="6408" max="6413" width="6.25" style="1" customWidth="1"/>
    <col min="6414" max="6414" width="8" style="1" bestFit="1" customWidth="1"/>
    <col min="6415" max="6415" width="8" style="1" customWidth="1"/>
    <col min="6416" max="6416" width="8.25" style="1" customWidth="1"/>
    <col min="6417" max="6417" width="9" style="1"/>
    <col min="6418" max="6418" width="10.125" style="1" customWidth="1"/>
    <col min="6419" max="6419" width="6.875" style="1" customWidth="1"/>
    <col min="6420" max="6420" width="8.5" style="1" customWidth="1"/>
    <col min="6421" max="6421" width="6.375" style="1" bestFit="1" customWidth="1"/>
    <col min="6422" max="6423" width="6.375" style="1" customWidth="1"/>
    <col min="6424" max="6424" width="13.875" style="1" bestFit="1" customWidth="1"/>
    <col min="6425" max="6425" width="15.25" style="1" customWidth="1"/>
    <col min="6426" max="6426" width="22.625" style="1" bestFit="1" customWidth="1"/>
    <col min="6427" max="6653" width="9" style="1"/>
    <col min="6654" max="6654" width="3.625" style="1" customWidth="1"/>
    <col min="6655" max="6655" width="13.875" style="1" customWidth="1"/>
    <col min="6656" max="6656" width="30.5" style="1" bestFit="1" customWidth="1"/>
    <col min="6657" max="6658" width="8" style="1" bestFit="1" customWidth="1"/>
    <col min="6659" max="6659" width="4.75" style="1" bestFit="1" customWidth="1"/>
    <col min="6660" max="6660" width="6.375" style="1" bestFit="1" customWidth="1"/>
    <col min="6661" max="6661" width="4.75" style="1" bestFit="1" customWidth="1"/>
    <col min="6662" max="6662" width="6.375" style="1" bestFit="1" customWidth="1"/>
    <col min="6663" max="6663" width="6.25" style="1" bestFit="1" customWidth="1"/>
    <col min="6664" max="6669" width="6.25" style="1" customWidth="1"/>
    <col min="6670" max="6670" width="8" style="1" bestFit="1" customWidth="1"/>
    <col min="6671" max="6671" width="8" style="1" customWidth="1"/>
    <col min="6672" max="6672" width="8.25" style="1" customWidth="1"/>
    <col min="6673" max="6673" width="9" style="1"/>
    <col min="6674" max="6674" width="10.125" style="1" customWidth="1"/>
    <col min="6675" max="6675" width="6.875" style="1" customWidth="1"/>
    <col min="6676" max="6676" width="8.5" style="1" customWidth="1"/>
    <col min="6677" max="6677" width="6.375" style="1" bestFit="1" customWidth="1"/>
    <col min="6678" max="6679" width="6.375" style="1" customWidth="1"/>
    <col min="6680" max="6680" width="13.875" style="1" bestFit="1" customWidth="1"/>
    <col min="6681" max="6681" width="15.25" style="1" customWidth="1"/>
    <col min="6682" max="6682" width="22.625" style="1" bestFit="1" customWidth="1"/>
    <col min="6683" max="6909" width="9" style="1"/>
    <col min="6910" max="6910" width="3.625" style="1" customWidth="1"/>
    <col min="6911" max="6911" width="13.875" style="1" customWidth="1"/>
    <col min="6912" max="6912" width="30.5" style="1" bestFit="1" customWidth="1"/>
    <col min="6913" max="6914" width="8" style="1" bestFit="1" customWidth="1"/>
    <col min="6915" max="6915" width="4.75" style="1" bestFit="1" customWidth="1"/>
    <col min="6916" max="6916" width="6.375" style="1" bestFit="1" customWidth="1"/>
    <col min="6917" max="6917" width="4.75" style="1" bestFit="1" customWidth="1"/>
    <col min="6918" max="6918" width="6.375" style="1" bestFit="1" customWidth="1"/>
    <col min="6919" max="6919" width="6.25" style="1" bestFit="1" customWidth="1"/>
    <col min="6920" max="6925" width="6.25" style="1" customWidth="1"/>
    <col min="6926" max="6926" width="8" style="1" bestFit="1" customWidth="1"/>
    <col min="6927" max="6927" width="8" style="1" customWidth="1"/>
    <col min="6928" max="6928" width="8.25" style="1" customWidth="1"/>
    <col min="6929" max="6929" width="9" style="1"/>
    <col min="6930" max="6930" width="10.125" style="1" customWidth="1"/>
    <col min="6931" max="6931" width="6.875" style="1" customWidth="1"/>
    <col min="6932" max="6932" width="8.5" style="1" customWidth="1"/>
    <col min="6933" max="6933" width="6.375" style="1" bestFit="1" customWidth="1"/>
    <col min="6934" max="6935" width="6.375" style="1" customWidth="1"/>
    <col min="6936" max="6936" width="13.875" style="1" bestFit="1" customWidth="1"/>
    <col min="6937" max="6937" width="15.25" style="1" customWidth="1"/>
    <col min="6938" max="6938" width="22.625" style="1" bestFit="1" customWidth="1"/>
    <col min="6939" max="7165" width="9" style="1"/>
    <col min="7166" max="7166" width="3.625" style="1" customWidth="1"/>
    <col min="7167" max="7167" width="13.875" style="1" customWidth="1"/>
    <col min="7168" max="7168" width="30.5" style="1" bestFit="1" customWidth="1"/>
    <col min="7169" max="7170" width="8" style="1" bestFit="1" customWidth="1"/>
    <col min="7171" max="7171" width="4.75" style="1" bestFit="1" customWidth="1"/>
    <col min="7172" max="7172" width="6.375" style="1" bestFit="1" customWidth="1"/>
    <col min="7173" max="7173" width="4.75" style="1" bestFit="1" customWidth="1"/>
    <col min="7174" max="7174" width="6.375" style="1" bestFit="1" customWidth="1"/>
    <col min="7175" max="7175" width="6.25" style="1" bestFit="1" customWidth="1"/>
    <col min="7176" max="7181" width="6.25" style="1" customWidth="1"/>
    <col min="7182" max="7182" width="8" style="1" bestFit="1" customWidth="1"/>
    <col min="7183" max="7183" width="8" style="1" customWidth="1"/>
    <col min="7184" max="7184" width="8.25" style="1" customWidth="1"/>
    <col min="7185" max="7185" width="9" style="1"/>
    <col min="7186" max="7186" width="10.125" style="1" customWidth="1"/>
    <col min="7187" max="7187" width="6.875" style="1" customWidth="1"/>
    <col min="7188" max="7188" width="8.5" style="1" customWidth="1"/>
    <col min="7189" max="7189" width="6.375" style="1" bestFit="1" customWidth="1"/>
    <col min="7190" max="7191" width="6.375" style="1" customWidth="1"/>
    <col min="7192" max="7192" width="13.875" style="1" bestFit="1" customWidth="1"/>
    <col min="7193" max="7193" width="15.25" style="1" customWidth="1"/>
    <col min="7194" max="7194" width="22.625" style="1" bestFit="1" customWidth="1"/>
    <col min="7195" max="7421" width="9" style="1"/>
    <col min="7422" max="7422" width="3.625" style="1" customWidth="1"/>
    <col min="7423" max="7423" width="13.875" style="1" customWidth="1"/>
    <col min="7424" max="7424" width="30.5" style="1" bestFit="1" customWidth="1"/>
    <col min="7425" max="7426" width="8" style="1" bestFit="1" customWidth="1"/>
    <col min="7427" max="7427" width="4.75" style="1" bestFit="1" customWidth="1"/>
    <col min="7428" max="7428" width="6.375" style="1" bestFit="1" customWidth="1"/>
    <col min="7429" max="7429" width="4.75" style="1" bestFit="1" customWidth="1"/>
    <col min="7430" max="7430" width="6.375" style="1" bestFit="1" customWidth="1"/>
    <col min="7431" max="7431" width="6.25" style="1" bestFit="1" customWidth="1"/>
    <col min="7432" max="7437" width="6.25" style="1" customWidth="1"/>
    <col min="7438" max="7438" width="8" style="1" bestFit="1" customWidth="1"/>
    <col min="7439" max="7439" width="8" style="1" customWidth="1"/>
    <col min="7440" max="7440" width="8.25" style="1" customWidth="1"/>
    <col min="7441" max="7441" width="9" style="1"/>
    <col min="7442" max="7442" width="10.125" style="1" customWidth="1"/>
    <col min="7443" max="7443" width="6.875" style="1" customWidth="1"/>
    <col min="7444" max="7444" width="8.5" style="1" customWidth="1"/>
    <col min="7445" max="7445" width="6.375" style="1" bestFit="1" customWidth="1"/>
    <col min="7446" max="7447" width="6.375" style="1" customWidth="1"/>
    <col min="7448" max="7448" width="13.875" style="1" bestFit="1" customWidth="1"/>
    <col min="7449" max="7449" width="15.25" style="1" customWidth="1"/>
    <col min="7450" max="7450" width="22.625" style="1" bestFit="1" customWidth="1"/>
    <col min="7451" max="7677" width="9" style="1"/>
    <col min="7678" max="7678" width="3.625" style="1" customWidth="1"/>
    <col min="7679" max="7679" width="13.875" style="1" customWidth="1"/>
    <col min="7680" max="7680" width="30.5" style="1" bestFit="1" customWidth="1"/>
    <col min="7681" max="7682" width="8" style="1" bestFit="1" customWidth="1"/>
    <col min="7683" max="7683" width="4.75" style="1" bestFit="1" customWidth="1"/>
    <col min="7684" max="7684" width="6.375" style="1" bestFit="1" customWidth="1"/>
    <col min="7685" max="7685" width="4.75" style="1" bestFit="1" customWidth="1"/>
    <col min="7686" max="7686" width="6.375" style="1" bestFit="1" customWidth="1"/>
    <col min="7687" max="7687" width="6.25" style="1" bestFit="1" customWidth="1"/>
    <col min="7688" max="7693" width="6.25" style="1" customWidth="1"/>
    <col min="7694" max="7694" width="8" style="1" bestFit="1" customWidth="1"/>
    <col min="7695" max="7695" width="8" style="1" customWidth="1"/>
    <col min="7696" max="7696" width="8.25" style="1" customWidth="1"/>
    <col min="7697" max="7697" width="9" style="1"/>
    <col min="7698" max="7698" width="10.125" style="1" customWidth="1"/>
    <col min="7699" max="7699" width="6.875" style="1" customWidth="1"/>
    <col min="7700" max="7700" width="8.5" style="1" customWidth="1"/>
    <col min="7701" max="7701" width="6.375" style="1" bestFit="1" customWidth="1"/>
    <col min="7702" max="7703" width="6.375" style="1" customWidth="1"/>
    <col min="7704" max="7704" width="13.875" style="1" bestFit="1" customWidth="1"/>
    <col min="7705" max="7705" width="15.25" style="1" customWidth="1"/>
    <col min="7706" max="7706" width="22.625" style="1" bestFit="1" customWidth="1"/>
    <col min="7707" max="7933" width="9" style="1"/>
    <col min="7934" max="7934" width="3.625" style="1" customWidth="1"/>
    <col min="7935" max="7935" width="13.875" style="1" customWidth="1"/>
    <col min="7936" max="7936" width="30.5" style="1" bestFit="1" customWidth="1"/>
    <col min="7937" max="7938" width="8" style="1" bestFit="1" customWidth="1"/>
    <col min="7939" max="7939" width="4.75" style="1" bestFit="1" customWidth="1"/>
    <col min="7940" max="7940" width="6.375" style="1" bestFit="1" customWidth="1"/>
    <col min="7941" max="7941" width="4.75" style="1" bestFit="1" customWidth="1"/>
    <col min="7942" max="7942" width="6.375" style="1" bestFit="1" customWidth="1"/>
    <col min="7943" max="7943" width="6.25" style="1" bestFit="1" customWidth="1"/>
    <col min="7944" max="7949" width="6.25" style="1" customWidth="1"/>
    <col min="7950" max="7950" width="8" style="1" bestFit="1" customWidth="1"/>
    <col min="7951" max="7951" width="8" style="1" customWidth="1"/>
    <col min="7952" max="7952" width="8.25" style="1" customWidth="1"/>
    <col min="7953" max="7953" width="9" style="1"/>
    <col min="7954" max="7954" width="10.125" style="1" customWidth="1"/>
    <col min="7955" max="7955" width="6.875" style="1" customWidth="1"/>
    <col min="7956" max="7956" width="8.5" style="1" customWidth="1"/>
    <col min="7957" max="7957" width="6.375" style="1" bestFit="1" customWidth="1"/>
    <col min="7958" max="7959" width="6.375" style="1" customWidth="1"/>
    <col min="7960" max="7960" width="13.875" style="1" bestFit="1" customWidth="1"/>
    <col min="7961" max="7961" width="15.25" style="1" customWidth="1"/>
    <col min="7962" max="7962" width="22.625" style="1" bestFit="1" customWidth="1"/>
    <col min="7963" max="8189" width="9" style="1"/>
    <col min="8190" max="8190" width="3.625" style="1" customWidth="1"/>
    <col min="8191" max="8191" width="13.875" style="1" customWidth="1"/>
    <col min="8192" max="8192" width="30.5" style="1" bestFit="1" customWidth="1"/>
    <col min="8193" max="8194" width="8" style="1" bestFit="1" customWidth="1"/>
    <col min="8195" max="8195" width="4.75" style="1" bestFit="1" customWidth="1"/>
    <col min="8196" max="8196" width="6.375" style="1" bestFit="1" customWidth="1"/>
    <col min="8197" max="8197" width="4.75" style="1" bestFit="1" customWidth="1"/>
    <col min="8198" max="8198" width="6.375" style="1" bestFit="1" customWidth="1"/>
    <col min="8199" max="8199" width="6.25" style="1" bestFit="1" customWidth="1"/>
    <col min="8200" max="8205" width="6.25" style="1" customWidth="1"/>
    <col min="8206" max="8206" width="8" style="1" bestFit="1" customWidth="1"/>
    <col min="8207" max="8207" width="8" style="1" customWidth="1"/>
    <col min="8208" max="8208" width="8.25" style="1" customWidth="1"/>
    <col min="8209" max="8209" width="9" style="1"/>
    <col min="8210" max="8210" width="10.125" style="1" customWidth="1"/>
    <col min="8211" max="8211" width="6.875" style="1" customWidth="1"/>
    <col min="8212" max="8212" width="8.5" style="1" customWidth="1"/>
    <col min="8213" max="8213" width="6.375" style="1" bestFit="1" customWidth="1"/>
    <col min="8214" max="8215" width="6.375" style="1" customWidth="1"/>
    <col min="8216" max="8216" width="13.875" style="1" bestFit="1" customWidth="1"/>
    <col min="8217" max="8217" width="15.25" style="1" customWidth="1"/>
    <col min="8218" max="8218" width="22.625" style="1" bestFit="1" customWidth="1"/>
    <col min="8219" max="8445" width="9" style="1"/>
    <col min="8446" max="8446" width="3.625" style="1" customWidth="1"/>
    <col min="8447" max="8447" width="13.875" style="1" customWidth="1"/>
    <col min="8448" max="8448" width="30.5" style="1" bestFit="1" customWidth="1"/>
    <col min="8449" max="8450" width="8" style="1" bestFit="1" customWidth="1"/>
    <col min="8451" max="8451" width="4.75" style="1" bestFit="1" customWidth="1"/>
    <col min="8452" max="8452" width="6.375" style="1" bestFit="1" customWidth="1"/>
    <col min="8453" max="8453" width="4.75" style="1" bestFit="1" customWidth="1"/>
    <col min="8454" max="8454" width="6.375" style="1" bestFit="1" customWidth="1"/>
    <col min="8455" max="8455" width="6.25" style="1" bestFit="1" customWidth="1"/>
    <col min="8456" max="8461" width="6.25" style="1" customWidth="1"/>
    <col min="8462" max="8462" width="8" style="1" bestFit="1" customWidth="1"/>
    <col min="8463" max="8463" width="8" style="1" customWidth="1"/>
    <col min="8464" max="8464" width="8.25" style="1" customWidth="1"/>
    <col min="8465" max="8465" width="9" style="1"/>
    <col min="8466" max="8466" width="10.125" style="1" customWidth="1"/>
    <col min="8467" max="8467" width="6.875" style="1" customWidth="1"/>
    <col min="8468" max="8468" width="8.5" style="1" customWidth="1"/>
    <col min="8469" max="8469" width="6.375" style="1" bestFit="1" customWidth="1"/>
    <col min="8470" max="8471" width="6.375" style="1" customWidth="1"/>
    <col min="8472" max="8472" width="13.875" style="1" bestFit="1" customWidth="1"/>
    <col min="8473" max="8473" width="15.25" style="1" customWidth="1"/>
    <col min="8474" max="8474" width="22.625" style="1" bestFit="1" customWidth="1"/>
    <col min="8475" max="8701" width="9" style="1"/>
    <col min="8702" max="8702" width="3.625" style="1" customWidth="1"/>
    <col min="8703" max="8703" width="13.875" style="1" customWidth="1"/>
    <col min="8704" max="8704" width="30.5" style="1" bestFit="1" customWidth="1"/>
    <col min="8705" max="8706" width="8" style="1" bestFit="1" customWidth="1"/>
    <col min="8707" max="8707" width="4.75" style="1" bestFit="1" customWidth="1"/>
    <col min="8708" max="8708" width="6.375" style="1" bestFit="1" customWidth="1"/>
    <col min="8709" max="8709" width="4.75" style="1" bestFit="1" customWidth="1"/>
    <col min="8710" max="8710" width="6.375" style="1" bestFit="1" customWidth="1"/>
    <col min="8711" max="8711" width="6.25" style="1" bestFit="1" customWidth="1"/>
    <col min="8712" max="8717" width="6.25" style="1" customWidth="1"/>
    <col min="8718" max="8718" width="8" style="1" bestFit="1" customWidth="1"/>
    <col min="8719" max="8719" width="8" style="1" customWidth="1"/>
    <col min="8720" max="8720" width="8.25" style="1" customWidth="1"/>
    <col min="8721" max="8721" width="9" style="1"/>
    <col min="8722" max="8722" width="10.125" style="1" customWidth="1"/>
    <col min="8723" max="8723" width="6.875" style="1" customWidth="1"/>
    <col min="8724" max="8724" width="8.5" style="1" customWidth="1"/>
    <col min="8725" max="8725" width="6.375" style="1" bestFit="1" customWidth="1"/>
    <col min="8726" max="8727" width="6.375" style="1" customWidth="1"/>
    <col min="8728" max="8728" width="13.875" style="1" bestFit="1" customWidth="1"/>
    <col min="8729" max="8729" width="15.25" style="1" customWidth="1"/>
    <col min="8730" max="8730" width="22.625" style="1" bestFit="1" customWidth="1"/>
    <col min="8731" max="8957" width="9" style="1"/>
    <col min="8958" max="8958" width="3.625" style="1" customWidth="1"/>
    <col min="8959" max="8959" width="13.875" style="1" customWidth="1"/>
    <col min="8960" max="8960" width="30.5" style="1" bestFit="1" customWidth="1"/>
    <col min="8961" max="8962" width="8" style="1" bestFit="1" customWidth="1"/>
    <col min="8963" max="8963" width="4.75" style="1" bestFit="1" customWidth="1"/>
    <col min="8964" max="8964" width="6.375" style="1" bestFit="1" customWidth="1"/>
    <col min="8965" max="8965" width="4.75" style="1" bestFit="1" customWidth="1"/>
    <col min="8966" max="8966" width="6.375" style="1" bestFit="1" customWidth="1"/>
    <col min="8967" max="8967" width="6.25" style="1" bestFit="1" customWidth="1"/>
    <col min="8968" max="8973" width="6.25" style="1" customWidth="1"/>
    <col min="8974" max="8974" width="8" style="1" bestFit="1" customWidth="1"/>
    <col min="8975" max="8975" width="8" style="1" customWidth="1"/>
    <col min="8976" max="8976" width="8.25" style="1" customWidth="1"/>
    <col min="8977" max="8977" width="9" style="1"/>
    <col min="8978" max="8978" width="10.125" style="1" customWidth="1"/>
    <col min="8979" max="8979" width="6.875" style="1" customWidth="1"/>
    <col min="8980" max="8980" width="8.5" style="1" customWidth="1"/>
    <col min="8981" max="8981" width="6.375" style="1" bestFit="1" customWidth="1"/>
    <col min="8982" max="8983" width="6.375" style="1" customWidth="1"/>
    <col min="8984" max="8984" width="13.875" style="1" bestFit="1" customWidth="1"/>
    <col min="8985" max="8985" width="15.25" style="1" customWidth="1"/>
    <col min="8986" max="8986" width="22.625" style="1" bestFit="1" customWidth="1"/>
    <col min="8987" max="9213" width="9" style="1"/>
    <col min="9214" max="9214" width="3.625" style="1" customWidth="1"/>
    <col min="9215" max="9215" width="13.875" style="1" customWidth="1"/>
    <col min="9216" max="9216" width="30.5" style="1" bestFit="1" customWidth="1"/>
    <col min="9217" max="9218" width="8" style="1" bestFit="1" customWidth="1"/>
    <col min="9219" max="9219" width="4.75" style="1" bestFit="1" customWidth="1"/>
    <col min="9220" max="9220" width="6.375" style="1" bestFit="1" customWidth="1"/>
    <col min="9221" max="9221" width="4.75" style="1" bestFit="1" customWidth="1"/>
    <col min="9222" max="9222" width="6.375" style="1" bestFit="1" customWidth="1"/>
    <col min="9223" max="9223" width="6.25" style="1" bestFit="1" customWidth="1"/>
    <col min="9224" max="9229" width="6.25" style="1" customWidth="1"/>
    <col min="9230" max="9230" width="8" style="1" bestFit="1" customWidth="1"/>
    <col min="9231" max="9231" width="8" style="1" customWidth="1"/>
    <col min="9232" max="9232" width="8.25" style="1" customWidth="1"/>
    <col min="9233" max="9233" width="9" style="1"/>
    <col min="9234" max="9234" width="10.125" style="1" customWidth="1"/>
    <col min="9235" max="9235" width="6.875" style="1" customWidth="1"/>
    <col min="9236" max="9236" width="8.5" style="1" customWidth="1"/>
    <col min="9237" max="9237" width="6.375" style="1" bestFit="1" customWidth="1"/>
    <col min="9238" max="9239" width="6.375" style="1" customWidth="1"/>
    <col min="9240" max="9240" width="13.875" style="1" bestFit="1" customWidth="1"/>
    <col min="9241" max="9241" width="15.25" style="1" customWidth="1"/>
    <col min="9242" max="9242" width="22.625" style="1" bestFit="1" customWidth="1"/>
    <col min="9243" max="9469" width="9" style="1"/>
    <col min="9470" max="9470" width="3.625" style="1" customWidth="1"/>
    <col min="9471" max="9471" width="13.875" style="1" customWidth="1"/>
    <col min="9472" max="9472" width="30.5" style="1" bestFit="1" customWidth="1"/>
    <col min="9473" max="9474" width="8" style="1" bestFit="1" customWidth="1"/>
    <col min="9475" max="9475" width="4.75" style="1" bestFit="1" customWidth="1"/>
    <col min="9476" max="9476" width="6.375" style="1" bestFit="1" customWidth="1"/>
    <col min="9477" max="9477" width="4.75" style="1" bestFit="1" customWidth="1"/>
    <col min="9478" max="9478" width="6.375" style="1" bestFit="1" customWidth="1"/>
    <col min="9479" max="9479" width="6.25" style="1" bestFit="1" customWidth="1"/>
    <col min="9480" max="9485" width="6.25" style="1" customWidth="1"/>
    <col min="9486" max="9486" width="8" style="1" bestFit="1" customWidth="1"/>
    <col min="9487" max="9487" width="8" style="1" customWidth="1"/>
    <col min="9488" max="9488" width="8.25" style="1" customWidth="1"/>
    <col min="9489" max="9489" width="9" style="1"/>
    <col min="9490" max="9490" width="10.125" style="1" customWidth="1"/>
    <col min="9491" max="9491" width="6.875" style="1" customWidth="1"/>
    <col min="9492" max="9492" width="8.5" style="1" customWidth="1"/>
    <col min="9493" max="9493" width="6.375" style="1" bestFit="1" customWidth="1"/>
    <col min="9494" max="9495" width="6.375" style="1" customWidth="1"/>
    <col min="9496" max="9496" width="13.875" style="1" bestFit="1" customWidth="1"/>
    <col min="9497" max="9497" width="15.25" style="1" customWidth="1"/>
    <col min="9498" max="9498" width="22.625" style="1" bestFit="1" customWidth="1"/>
    <col min="9499" max="9725" width="9" style="1"/>
    <col min="9726" max="9726" width="3.625" style="1" customWidth="1"/>
    <col min="9727" max="9727" width="13.875" style="1" customWidth="1"/>
    <col min="9728" max="9728" width="30.5" style="1" bestFit="1" customWidth="1"/>
    <col min="9729" max="9730" width="8" style="1" bestFit="1" customWidth="1"/>
    <col min="9731" max="9731" width="4.75" style="1" bestFit="1" customWidth="1"/>
    <col min="9732" max="9732" width="6.375" style="1" bestFit="1" customWidth="1"/>
    <col min="9733" max="9733" width="4.75" style="1" bestFit="1" customWidth="1"/>
    <col min="9734" max="9734" width="6.375" style="1" bestFit="1" customWidth="1"/>
    <col min="9735" max="9735" width="6.25" style="1" bestFit="1" customWidth="1"/>
    <col min="9736" max="9741" width="6.25" style="1" customWidth="1"/>
    <col min="9742" max="9742" width="8" style="1" bestFit="1" customWidth="1"/>
    <col min="9743" max="9743" width="8" style="1" customWidth="1"/>
    <col min="9744" max="9744" width="8.25" style="1" customWidth="1"/>
    <col min="9745" max="9745" width="9" style="1"/>
    <col min="9746" max="9746" width="10.125" style="1" customWidth="1"/>
    <col min="9747" max="9747" width="6.875" style="1" customWidth="1"/>
    <col min="9748" max="9748" width="8.5" style="1" customWidth="1"/>
    <col min="9749" max="9749" width="6.375" style="1" bestFit="1" customWidth="1"/>
    <col min="9750" max="9751" width="6.375" style="1" customWidth="1"/>
    <col min="9752" max="9752" width="13.875" style="1" bestFit="1" customWidth="1"/>
    <col min="9753" max="9753" width="15.25" style="1" customWidth="1"/>
    <col min="9754" max="9754" width="22.625" style="1" bestFit="1" customWidth="1"/>
    <col min="9755" max="9981" width="9" style="1"/>
    <col min="9982" max="9982" width="3.625" style="1" customWidth="1"/>
    <col min="9983" max="9983" width="13.875" style="1" customWidth="1"/>
    <col min="9984" max="9984" width="30.5" style="1" bestFit="1" customWidth="1"/>
    <col min="9985" max="9986" width="8" style="1" bestFit="1" customWidth="1"/>
    <col min="9987" max="9987" width="4.75" style="1" bestFit="1" customWidth="1"/>
    <col min="9988" max="9988" width="6.375" style="1" bestFit="1" customWidth="1"/>
    <col min="9989" max="9989" width="4.75" style="1" bestFit="1" customWidth="1"/>
    <col min="9990" max="9990" width="6.375" style="1" bestFit="1" customWidth="1"/>
    <col min="9991" max="9991" width="6.25" style="1" bestFit="1" customWidth="1"/>
    <col min="9992" max="9997" width="6.25" style="1" customWidth="1"/>
    <col min="9998" max="9998" width="8" style="1" bestFit="1" customWidth="1"/>
    <col min="9999" max="9999" width="8" style="1" customWidth="1"/>
    <col min="10000" max="10000" width="8.25" style="1" customWidth="1"/>
    <col min="10001" max="10001" width="9" style="1"/>
    <col min="10002" max="10002" width="10.125" style="1" customWidth="1"/>
    <col min="10003" max="10003" width="6.875" style="1" customWidth="1"/>
    <col min="10004" max="10004" width="8.5" style="1" customWidth="1"/>
    <col min="10005" max="10005" width="6.375" style="1" bestFit="1" customWidth="1"/>
    <col min="10006" max="10007" width="6.375" style="1" customWidth="1"/>
    <col min="10008" max="10008" width="13.875" style="1" bestFit="1" customWidth="1"/>
    <col min="10009" max="10009" width="15.25" style="1" customWidth="1"/>
    <col min="10010" max="10010" width="22.625" style="1" bestFit="1" customWidth="1"/>
    <col min="10011" max="10237" width="9" style="1"/>
    <col min="10238" max="10238" width="3.625" style="1" customWidth="1"/>
    <col min="10239" max="10239" width="13.875" style="1" customWidth="1"/>
    <col min="10240" max="10240" width="30.5" style="1" bestFit="1" customWidth="1"/>
    <col min="10241" max="10242" width="8" style="1" bestFit="1" customWidth="1"/>
    <col min="10243" max="10243" width="4.75" style="1" bestFit="1" customWidth="1"/>
    <col min="10244" max="10244" width="6.375" style="1" bestFit="1" customWidth="1"/>
    <col min="10245" max="10245" width="4.75" style="1" bestFit="1" customWidth="1"/>
    <col min="10246" max="10246" width="6.375" style="1" bestFit="1" customWidth="1"/>
    <col min="10247" max="10247" width="6.25" style="1" bestFit="1" customWidth="1"/>
    <col min="10248" max="10253" width="6.25" style="1" customWidth="1"/>
    <col min="10254" max="10254" width="8" style="1" bestFit="1" customWidth="1"/>
    <col min="10255" max="10255" width="8" style="1" customWidth="1"/>
    <col min="10256" max="10256" width="8.25" style="1" customWidth="1"/>
    <col min="10257" max="10257" width="9" style="1"/>
    <col min="10258" max="10258" width="10.125" style="1" customWidth="1"/>
    <col min="10259" max="10259" width="6.875" style="1" customWidth="1"/>
    <col min="10260" max="10260" width="8.5" style="1" customWidth="1"/>
    <col min="10261" max="10261" width="6.375" style="1" bestFit="1" customWidth="1"/>
    <col min="10262" max="10263" width="6.375" style="1" customWidth="1"/>
    <col min="10264" max="10264" width="13.875" style="1" bestFit="1" customWidth="1"/>
    <col min="10265" max="10265" width="15.25" style="1" customWidth="1"/>
    <col min="10266" max="10266" width="22.625" style="1" bestFit="1" customWidth="1"/>
    <col min="10267" max="10493" width="9" style="1"/>
    <col min="10494" max="10494" width="3.625" style="1" customWidth="1"/>
    <col min="10495" max="10495" width="13.875" style="1" customWidth="1"/>
    <col min="10496" max="10496" width="30.5" style="1" bestFit="1" customWidth="1"/>
    <col min="10497" max="10498" width="8" style="1" bestFit="1" customWidth="1"/>
    <col min="10499" max="10499" width="4.75" style="1" bestFit="1" customWidth="1"/>
    <col min="10500" max="10500" width="6.375" style="1" bestFit="1" customWidth="1"/>
    <col min="10501" max="10501" width="4.75" style="1" bestFit="1" customWidth="1"/>
    <col min="10502" max="10502" width="6.375" style="1" bestFit="1" customWidth="1"/>
    <col min="10503" max="10503" width="6.25" style="1" bestFit="1" customWidth="1"/>
    <col min="10504" max="10509" width="6.25" style="1" customWidth="1"/>
    <col min="10510" max="10510" width="8" style="1" bestFit="1" customWidth="1"/>
    <col min="10511" max="10511" width="8" style="1" customWidth="1"/>
    <col min="10512" max="10512" width="8.25" style="1" customWidth="1"/>
    <col min="10513" max="10513" width="9" style="1"/>
    <col min="10514" max="10514" width="10.125" style="1" customWidth="1"/>
    <col min="10515" max="10515" width="6.875" style="1" customWidth="1"/>
    <col min="10516" max="10516" width="8.5" style="1" customWidth="1"/>
    <col min="10517" max="10517" width="6.375" style="1" bestFit="1" customWidth="1"/>
    <col min="10518" max="10519" width="6.375" style="1" customWidth="1"/>
    <col min="10520" max="10520" width="13.875" style="1" bestFit="1" customWidth="1"/>
    <col min="10521" max="10521" width="15.25" style="1" customWidth="1"/>
    <col min="10522" max="10522" width="22.625" style="1" bestFit="1" customWidth="1"/>
    <col min="10523" max="10749" width="9" style="1"/>
    <col min="10750" max="10750" width="3.625" style="1" customWidth="1"/>
    <col min="10751" max="10751" width="13.875" style="1" customWidth="1"/>
    <col min="10752" max="10752" width="30.5" style="1" bestFit="1" customWidth="1"/>
    <col min="10753" max="10754" width="8" style="1" bestFit="1" customWidth="1"/>
    <col min="10755" max="10755" width="4.75" style="1" bestFit="1" customWidth="1"/>
    <col min="10756" max="10756" width="6.375" style="1" bestFit="1" customWidth="1"/>
    <col min="10757" max="10757" width="4.75" style="1" bestFit="1" customWidth="1"/>
    <col min="10758" max="10758" width="6.375" style="1" bestFit="1" customWidth="1"/>
    <col min="10759" max="10759" width="6.25" style="1" bestFit="1" customWidth="1"/>
    <col min="10760" max="10765" width="6.25" style="1" customWidth="1"/>
    <col min="10766" max="10766" width="8" style="1" bestFit="1" customWidth="1"/>
    <col min="10767" max="10767" width="8" style="1" customWidth="1"/>
    <col min="10768" max="10768" width="8.25" style="1" customWidth="1"/>
    <col min="10769" max="10769" width="9" style="1"/>
    <col min="10770" max="10770" width="10.125" style="1" customWidth="1"/>
    <col min="10771" max="10771" width="6.875" style="1" customWidth="1"/>
    <col min="10772" max="10772" width="8.5" style="1" customWidth="1"/>
    <col min="10773" max="10773" width="6.375" style="1" bestFit="1" customWidth="1"/>
    <col min="10774" max="10775" width="6.375" style="1" customWidth="1"/>
    <col min="10776" max="10776" width="13.875" style="1" bestFit="1" customWidth="1"/>
    <col min="10777" max="10777" width="15.25" style="1" customWidth="1"/>
    <col min="10778" max="10778" width="22.625" style="1" bestFit="1" customWidth="1"/>
    <col min="10779" max="11005" width="9" style="1"/>
    <col min="11006" max="11006" width="3.625" style="1" customWidth="1"/>
    <col min="11007" max="11007" width="13.875" style="1" customWidth="1"/>
    <col min="11008" max="11008" width="30.5" style="1" bestFit="1" customWidth="1"/>
    <col min="11009" max="11010" width="8" style="1" bestFit="1" customWidth="1"/>
    <col min="11011" max="11011" width="4.75" style="1" bestFit="1" customWidth="1"/>
    <col min="11012" max="11012" width="6.375" style="1" bestFit="1" customWidth="1"/>
    <col min="11013" max="11013" width="4.75" style="1" bestFit="1" customWidth="1"/>
    <col min="11014" max="11014" width="6.375" style="1" bestFit="1" customWidth="1"/>
    <col min="11015" max="11015" width="6.25" style="1" bestFit="1" customWidth="1"/>
    <col min="11016" max="11021" width="6.25" style="1" customWidth="1"/>
    <col min="11022" max="11022" width="8" style="1" bestFit="1" customWidth="1"/>
    <col min="11023" max="11023" width="8" style="1" customWidth="1"/>
    <col min="11024" max="11024" width="8.25" style="1" customWidth="1"/>
    <col min="11025" max="11025" width="9" style="1"/>
    <col min="11026" max="11026" width="10.125" style="1" customWidth="1"/>
    <col min="11027" max="11027" width="6.875" style="1" customWidth="1"/>
    <col min="11028" max="11028" width="8.5" style="1" customWidth="1"/>
    <col min="11029" max="11029" width="6.375" style="1" bestFit="1" customWidth="1"/>
    <col min="11030" max="11031" width="6.375" style="1" customWidth="1"/>
    <col min="11032" max="11032" width="13.875" style="1" bestFit="1" customWidth="1"/>
    <col min="11033" max="11033" width="15.25" style="1" customWidth="1"/>
    <col min="11034" max="11034" width="22.625" style="1" bestFit="1" customWidth="1"/>
    <col min="11035" max="11261" width="9" style="1"/>
    <col min="11262" max="11262" width="3.625" style="1" customWidth="1"/>
    <col min="11263" max="11263" width="13.875" style="1" customWidth="1"/>
    <col min="11264" max="11264" width="30.5" style="1" bestFit="1" customWidth="1"/>
    <col min="11265" max="11266" width="8" style="1" bestFit="1" customWidth="1"/>
    <col min="11267" max="11267" width="4.75" style="1" bestFit="1" customWidth="1"/>
    <col min="11268" max="11268" width="6.375" style="1" bestFit="1" customWidth="1"/>
    <col min="11269" max="11269" width="4.75" style="1" bestFit="1" customWidth="1"/>
    <col min="11270" max="11270" width="6.375" style="1" bestFit="1" customWidth="1"/>
    <col min="11271" max="11271" width="6.25" style="1" bestFit="1" customWidth="1"/>
    <col min="11272" max="11277" width="6.25" style="1" customWidth="1"/>
    <col min="11278" max="11278" width="8" style="1" bestFit="1" customWidth="1"/>
    <col min="11279" max="11279" width="8" style="1" customWidth="1"/>
    <col min="11280" max="11280" width="8.25" style="1" customWidth="1"/>
    <col min="11281" max="11281" width="9" style="1"/>
    <col min="11282" max="11282" width="10.125" style="1" customWidth="1"/>
    <col min="11283" max="11283" width="6.875" style="1" customWidth="1"/>
    <col min="11284" max="11284" width="8.5" style="1" customWidth="1"/>
    <col min="11285" max="11285" width="6.375" style="1" bestFit="1" customWidth="1"/>
    <col min="11286" max="11287" width="6.375" style="1" customWidth="1"/>
    <col min="11288" max="11288" width="13.875" style="1" bestFit="1" customWidth="1"/>
    <col min="11289" max="11289" width="15.25" style="1" customWidth="1"/>
    <col min="11290" max="11290" width="22.625" style="1" bestFit="1" customWidth="1"/>
    <col min="11291" max="11517" width="9" style="1"/>
    <col min="11518" max="11518" width="3.625" style="1" customWidth="1"/>
    <col min="11519" max="11519" width="13.875" style="1" customWidth="1"/>
    <col min="11520" max="11520" width="30.5" style="1" bestFit="1" customWidth="1"/>
    <col min="11521" max="11522" width="8" style="1" bestFit="1" customWidth="1"/>
    <col min="11523" max="11523" width="4.75" style="1" bestFit="1" customWidth="1"/>
    <col min="11524" max="11524" width="6.375" style="1" bestFit="1" customWidth="1"/>
    <col min="11525" max="11525" width="4.75" style="1" bestFit="1" customWidth="1"/>
    <col min="11526" max="11526" width="6.375" style="1" bestFit="1" customWidth="1"/>
    <col min="11527" max="11527" width="6.25" style="1" bestFit="1" customWidth="1"/>
    <col min="11528" max="11533" width="6.25" style="1" customWidth="1"/>
    <col min="11534" max="11534" width="8" style="1" bestFit="1" customWidth="1"/>
    <col min="11535" max="11535" width="8" style="1" customWidth="1"/>
    <col min="11536" max="11536" width="8.25" style="1" customWidth="1"/>
    <col min="11537" max="11537" width="9" style="1"/>
    <col min="11538" max="11538" width="10.125" style="1" customWidth="1"/>
    <col min="11539" max="11539" width="6.875" style="1" customWidth="1"/>
    <col min="11540" max="11540" width="8.5" style="1" customWidth="1"/>
    <col min="11541" max="11541" width="6.375" style="1" bestFit="1" customWidth="1"/>
    <col min="11542" max="11543" width="6.375" style="1" customWidth="1"/>
    <col min="11544" max="11544" width="13.875" style="1" bestFit="1" customWidth="1"/>
    <col min="11545" max="11545" width="15.25" style="1" customWidth="1"/>
    <col min="11546" max="11546" width="22.625" style="1" bestFit="1" customWidth="1"/>
    <col min="11547" max="11773" width="9" style="1"/>
    <col min="11774" max="11774" width="3.625" style="1" customWidth="1"/>
    <col min="11775" max="11775" width="13.875" style="1" customWidth="1"/>
    <col min="11776" max="11776" width="30.5" style="1" bestFit="1" customWidth="1"/>
    <col min="11777" max="11778" width="8" style="1" bestFit="1" customWidth="1"/>
    <col min="11779" max="11779" width="4.75" style="1" bestFit="1" customWidth="1"/>
    <col min="11780" max="11780" width="6.375" style="1" bestFit="1" customWidth="1"/>
    <col min="11781" max="11781" width="4.75" style="1" bestFit="1" customWidth="1"/>
    <col min="11782" max="11782" width="6.375" style="1" bestFit="1" customWidth="1"/>
    <col min="11783" max="11783" width="6.25" style="1" bestFit="1" customWidth="1"/>
    <col min="11784" max="11789" width="6.25" style="1" customWidth="1"/>
    <col min="11790" max="11790" width="8" style="1" bestFit="1" customWidth="1"/>
    <col min="11791" max="11791" width="8" style="1" customWidth="1"/>
    <col min="11792" max="11792" width="8.25" style="1" customWidth="1"/>
    <col min="11793" max="11793" width="9" style="1"/>
    <col min="11794" max="11794" width="10.125" style="1" customWidth="1"/>
    <col min="11795" max="11795" width="6.875" style="1" customWidth="1"/>
    <col min="11796" max="11796" width="8.5" style="1" customWidth="1"/>
    <col min="11797" max="11797" width="6.375" style="1" bestFit="1" customWidth="1"/>
    <col min="11798" max="11799" width="6.375" style="1" customWidth="1"/>
    <col min="11800" max="11800" width="13.875" style="1" bestFit="1" customWidth="1"/>
    <col min="11801" max="11801" width="15.25" style="1" customWidth="1"/>
    <col min="11802" max="11802" width="22.625" style="1" bestFit="1" customWidth="1"/>
    <col min="11803" max="12029" width="9" style="1"/>
    <col min="12030" max="12030" width="3.625" style="1" customWidth="1"/>
    <col min="12031" max="12031" width="13.875" style="1" customWidth="1"/>
    <col min="12032" max="12032" width="30.5" style="1" bestFit="1" customWidth="1"/>
    <col min="12033" max="12034" width="8" style="1" bestFit="1" customWidth="1"/>
    <col min="12035" max="12035" width="4.75" style="1" bestFit="1" customWidth="1"/>
    <col min="12036" max="12036" width="6.375" style="1" bestFit="1" customWidth="1"/>
    <col min="12037" max="12037" width="4.75" style="1" bestFit="1" customWidth="1"/>
    <col min="12038" max="12038" width="6.375" style="1" bestFit="1" customWidth="1"/>
    <col min="12039" max="12039" width="6.25" style="1" bestFit="1" customWidth="1"/>
    <col min="12040" max="12045" width="6.25" style="1" customWidth="1"/>
    <col min="12046" max="12046" width="8" style="1" bestFit="1" customWidth="1"/>
    <col min="12047" max="12047" width="8" style="1" customWidth="1"/>
    <col min="12048" max="12048" width="8.25" style="1" customWidth="1"/>
    <col min="12049" max="12049" width="9" style="1"/>
    <col min="12050" max="12050" width="10.125" style="1" customWidth="1"/>
    <col min="12051" max="12051" width="6.875" style="1" customWidth="1"/>
    <col min="12052" max="12052" width="8.5" style="1" customWidth="1"/>
    <col min="12053" max="12053" width="6.375" style="1" bestFit="1" customWidth="1"/>
    <col min="12054" max="12055" width="6.375" style="1" customWidth="1"/>
    <col min="12056" max="12056" width="13.875" style="1" bestFit="1" customWidth="1"/>
    <col min="12057" max="12057" width="15.25" style="1" customWidth="1"/>
    <col min="12058" max="12058" width="22.625" style="1" bestFit="1" customWidth="1"/>
    <col min="12059" max="12285" width="9" style="1"/>
    <col min="12286" max="12286" width="3.625" style="1" customWidth="1"/>
    <col min="12287" max="12287" width="13.875" style="1" customWidth="1"/>
    <col min="12288" max="12288" width="30.5" style="1" bestFit="1" customWidth="1"/>
    <col min="12289" max="12290" width="8" style="1" bestFit="1" customWidth="1"/>
    <col min="12291" max="12291" width="4.75" style="1" bestFit="1" customWidth="1"/>
    <col min="12292" max="12292" width="6.375" style="1" bestFit="1" customWidth="1"/>
    <col min="12293" max="12293" width="4.75" style="1" bestFit="1" customWidth="1"/>
    <col min="12294" max="12294" width="6.375" style="1" bestFit="1" customWidth="1"/>
    <col min="12295" max="12295" width="6.25" style="1" bestFit="1" customWidth="1"/>
    <col min="12296" max="12301" width="6.25" style="1" customWidth="1"/>
    <col min="12302" max="12302" width="8" style="1" bestFit="1" customWidth="1"/>
    <col min="12303" max="12303" width="8" style="1" customWidth="1"/>
    <col min="12304" max="12304" width="8.25" style="1" customWidth="1"/>
    <col min="12305" max="12305" width="9" style="1"/>
    <col min="12306" max="12306" width="10.125" style="1" customWidth="1"/>
    <col min="12307" max="12307" width="6.875" style="1" customWidth="1"/>
    <col min="12308" max="12308" width="8.5" style="1" customWidth="1"/>
    <col min="12309" max="12309" width="6.375" style="1" bestFit="1" customWidth="1"/>
    <col min="12310" max="12311" width="6.375" style="1" customWidth="1"/>
    <col min="12312" max="12312" width="13.875" style="1" bestFit="1" customWidth="1"/>
    <col min="12313" max="12313" width="15.25" style="1" customWidth="1"/>
    <col min="12314" max="12314" width="22.625" style="1" bestFit="1" customWidth="1"/>
    <col min="12315" max="12541" width="9" style="1"/>
    <col min="12542" max="12542" width="3.625" style="1" customWidth="1"/>
    <col min="12543" max="12543" width="13.875" style="1" customWidth="1"/>
    <col min="12544" max="12544" width="30.5" style="1" bestFit="1" customWidth="1"/>
    <col min="12545" max="12546" width="8" style="1" bestFit="1" customWidth="1"/>
    <col min="12547" max="12547" width="4.75" style="1" bestFit="1" customWidth="1"/>
    <col min="12548" max="12548" width="6.375" style="1" bestFit="1" customWidth="1"/>
    <col min="12549" max="12549" width="4.75" style="1" bestFit="1" customWidth="1"/>
    <col min="12550" max="12550" width="6.375" style="1" bestFit="1" customWidth="1"/>
    <col min="12551" max="12551" width="6.25" style="1" bestFit="1" customWidth="1"/>
    <col min="12552" max="12557" width="6.25" style="1" customWidth="1"/>
    <col min="12558" max="12558" width="8" style="1" bestFit="1" customWidth="1"/>
    <col min="12559" max="12559" width="8" style="1" customWidth="1"/>
    <col min="12560" max="12560" width="8.25" style="1" customWidth="1"/>
    <col min="12561" max="12561" width="9" style="1"/>
    <col min="12562" max="12562" width="10.125" style="1" customWidth="1"/>
    <col min="12563" max="12563" width="6.875" style="1" customWidth="1"/>
    <col min="12564" max="12564" width="8.5" style="1" customWidth="1"/>
    <col min="12565" max="12565" width="6.375" style="1" bestFit="1" customWidth="1"/>
    <col min="12566" max="12567" width="6.375" style="1" customWidth="1"/>
    <col min="12568" max="12568" width="13.875" style="1" bestFit="1" customWidth="1"/>
    <col min="12569" max="12569" width="15.25" style="1" customWidth="1"/>
    <col min="12570" max="12570" width="22.625" style="1" bestFit="1" customWidth="1"/>
    <col min="12571" max="12797" width="9" style="1"/>
    <col min="12798" max="12798" width="3.625" style="1" customWidth="1"/>
    <col min="12799" max="12799" width="13.875" style="1" customWidth="1"/>
    <col min="12800" max="12800" width="30.5" style="1" bestFit="1" customWidth="1"/>
    <col min="12801" max="12802" width="8" style="1" bestFit="1" customWidth="1"/>
    <col min="12803" max="12803" width="4.75" style="1" bestFit="1" customWidth="1"/>
    <col min="12804" max="12804" width="6.375" style="1" bestFit="1" customWidth="1"/>
    <col min="12805" max="12805" width="4.75" style="1" bestFit="1" customWidth="1"/>
    <col min="12806" max="12806" width="6.375" style="1" bestFit="1" customWidth="1"/>
    <col min="12807" max="12807" width="6.25" style="1" bestFit="1" customWidth="1"/>
    <col min="12808" max="12813" width="6.25" style="1" customWidth="1"/>
    <col min="12814" max="12814" width="8" style="1" bestFit="1" customWidth="1"/>
    <col min="12815" max="12815" width="8" style="1" customWidth="1"/>
    <col min="12816" max="12816" width="8.25" style="1" customWidth="1"/>
    <col min="12817" max="12817" width="9" style="1"/>
    <col min="12818" max="12818" width="10.125" style="1" customWidth="1"/>
    <col min="12819" max="12819" width="6.875" style="1" customWidth="1"/>
    <col min="12820" max="12820" width="8.5" style="1" customWidth="1"/>
    <col min="12821" max="12821" width="6.375" style="1" bestFit="1" customWidth="1"/>
    <col min="12822" max="12823" width="6.375" style="1" customWidth="1"/>
    <col min="12824" max="12824" width="13.875" style="1" bestFit="1" customWidth="1"/>
    <col min="12825" max="12825" width="15.25" style="1" customWidth="1"/>
    <col min="12826" max="12826" width="22.625" style="1" bestFit="1" customWidth="1"/>
    <col min="12827" max="13053" width="9" style="1"/>
    <col min="13054" max="13054" width="3.625" style="1" customWidth="1"/>
    <col min="13055" max="13055" width="13.875" style="1" customWidth="1"/>
    <col min="13056" max="13056" width="30.5" style="1" bestFit="1" customWidth="1"/>
    <col min="13057" max="13058" width="8" style="1" bestFit="1" customWidth="1"/>
    <col min="13059" max="13059" width="4.75" style="1" bestFit="1" customWidth="1"/>
    <col min="13060" max="13060" width="6.375" style="1" bestFit="1" customWidth="1"/>
    <col min="13061" max="13061" width="4.75" style="1" bestFit="1" customWidth="1"/>
    <col min="13062" max="13062" width="6.375" style="1" bestFit="1" customWidth="1"/>
    <col min="13063" max="13063" width="6.25" style="1" bestFit="1" customWidth="1"/>
    <col min="13064" max="13069" width="6.25" style="1" customWidth="1"/>
    <col min="13070" max="13070" width="8" style="1" bestFit="1" customWidth="1"/>
    <col min="13071" max="13071" width="8" style="1" customWidth="1"/>
    <col min="13072" max="13072" width="8.25" style="1" customWidth="1"/>
    <col min="13073" max="13073" width="9" style="1"/>
    <col min="13074" max="13074" width="10.125" style="1" customWidth="1"/>
    <col min="13075" max="13075" width="6.875" style="1" customWidth="1"/>
    <col min="13076" max="13076" width="8.5" style="1" customWidth="1"/>
    <col min="13077" max="13077" width="6.375" style="1" bestFit="1" customWidth="1"/>
    <col min="13078" max="13079" width="6.375" style="1" customWidth="1"/>
    <col min="13080" max="13080" width="13.875" style="1" bestFit="1" customWidth="1"/>
    <col min="13081" max="13081" width="15.25" style="1" customWidth="1"/>
    <col min="13082" max="13082" width="22.625" style="1" bestFit="1" customWidth="1"/>
    <col min="13083" max="13309" width="9" style="1"/>
    <col min="13310" max="13310" width="3.625" style="1" customWidth="1"/>
    <col min="13311" max="13311" width="13.875" style="1" customWidth="1"/>
    <col min="13312" max="13312" width="30.5" style="1" bestFit="1" customWidth="1"/>
    <col min="13313" max="13314" width="8" style="1" bestFit="1" customWidth="1"/>
    <col min="13315" max="13315" width="4.75" style="1" bestFit="1" customWidth="1"/>
    <col min="13316" max="13316" width="6.375" style="1" bestFit="1" customWidth="1"/>
    <col min="13317" max="13317" width="4.75" style="1" bestFit="1" customWidth="1"/>
    <col min="13318" max="13318" width="6.375" style="1" bestFit="1" customWidth="1"/>
    <col min="13319" max="13319" width="6.25" style="1" bestFit="1" customWidth="1"/>
    <col min="13320" max="13325" width="6.25" style="1" customWidth="1"/>
    <col min="13326" max="13326" width="8" style="1" bestFit="1" customWidth="1"/>
    <col min="13327" max="13327" width="8" style="1" customWidth="1"/>
    <col min="13328" max="13328" width="8.25" style="1" customWidth="1"/>
    <col min="13329" max="13329" width="9" style="1"/>
    <col min="13330" max="13330" width="10.125" style="1" customWidth="1"/>
    <col min="13331" max="13331" width="6.875" style="1" customWidth="1"/>
    <col min="13332" max="13332" width="8.5" style="1" customWidth="1"/>
    <col min="13333" max="13333" width="6.375" style="1" bestFit="1" customWidth="1"/>
    <col min="13334" max="13335" width="6.375" style="1" customWidth="1"/>
    <col min="13336" max="13336" width="13.875" style="1" bestFit="1" customWidth="1"/>
    <col min="13337" max="13337" width="15.25" style="1" customWidth="1"/>
    <col min="13338" max="13338" width="22.625" style="1" bestFit="1" customWidth="1"/>
    <col min="13339" max="13565" width="9" style="1"/>
    <col min="13566" max="13566" width="3.625" style="1" customWidth="1"/>
    <col min="13567" max="13567" width="13.875" style="1" customWidth="1"/>
    <col min="13568" max="13568" width="30.5" style="1" bestFit="1" customWidth="1"/>
    <col min="13569" max="13570" width="8" style="1" bestFit="1" customWidth="1"/>
    <col min="13571" max="13571" width="4.75" style="1" bestFit="1" customWidth="1"/>
    <col min="13572" max="13572" width="6.375" style="1" bestFit="1" customWidth="1"/>
    <col min="13573" max="13573" width="4.75" style="1" bestFit="1" customWidth="1"/>
    <col min="13574" max="13574" width="6.375" style="1" bestFit="1" customWidth="1"/>
    <col min="13575" max="13575" width="6.25" style="1" bestFit="1" customWidth="1"/>
    <col min="13576" max="13581" width="6.25" style="1" customWidth="1"/>
    <col min="13582" max="13582" width="8" style="1" bestFit="1" customWidth="1"/>
    <col min="13583" max="13583" width="8" style="1" customWidth="1"/>
    <col min="13584" max="13584" width="8.25" style="1" customWidth="1"/>
    <col min="13585" max="13585" width="9" style="1"/>
    <col min="13586" max="13586" width="10.125" style="1" customWidth="1"/>
    <col min="13587" max="13587" width="6.875" style="1" customWidth="1"/>
    <col min="13588" max="13588" width="8.5" style="1" customWidth="1"/>
    <col min="13589" max="13589" width="6.375" style="1" bestFit="1" customWidth="1"/>
    <col min="13590" max="13591" width="6.375" style="1" customWidth="1"/>
    <col min="13592" max="13592" width="13.875" style="1" bestFit="1" customWidth="1"/>
    <col min="13593" max="13593" width="15.25" style="1" customWidth="1"/>
    <col min="13594" max="13594" width="22.625" style="1" bestFit="1" customWidth="1"/>
    <col min="13595" max="13821" width="9" style="1"/>
    <col min="13822" max="13822" width="3.625" style="1" customWidth="1"/>
    <col min="13823" max="13823" width="13.875" style="1" customWidth="1"/>
    <col min="13824" max="13824" width="30.5" style="1" bestFit="1" customWidth="1"/>
    <col min="13825" max="13826" width="8" style="1" bestFit="1" customWidth="1"/>
    <col min="13827" max="13827" width="4.75" style="1" bestFit="1" customWidth="1"/>
    <col min="13828" max="13828" width="6.375" style="1" bestFit="1" customWidth="1"/>
    <col min="13829" max="13829" width="4.75" style="1" bestFit="1" customWidth="1"/>
    <col min="13830" max="13830" width="6.375" style="1" bestFit="1" customWidth="1"/>
    <col min="13831" max="13831" width="6.25" style="1" bestFit="1" customWidth="1"/>
    <col min="13832" max="13837" width="6.25" style="1" customWidth="1"/>
    <col min="13838" max="13838" width="8" style="1" bestFit="1" customWidth="1"/>
    <col min="13839" max="13839" width="8" style="1" customWidth="1"/>
    <col min="13840" max="13840" width="8.25" style="1" customWidth="1"/>
    <col min="13841" max="13841" width="9" style="1"/>
    <col min="13842" max="13842" width="10.125" style="1" customWidth="1"/>
    <col min="13843" max="13843" width="6.875" style="1" customWidth="1"/>
    <col min="13844" max="13844" width="8.5" style="1" customWidth="1"/>
    <col min="13845" max="13845" width="6.375" style="1" bestFit="1" customWidth="1"/>
    <col min="13846" max="13847" width="6.375" style="1" customWidth="1"/>
    <col min="13848" max="13848" width="13.875" style="1" bestFit="1" customWidth="1"/>
    <col min="13849" max="13849" width="15.25" style="1" customWidth="1"/>
    <col min="13850" max="13850" width="22.625" style="1" bestFit="1" customWidth="1"/>
    <col min="13851" max="14077" width="9" style="1"/>
    <col min="14078" max="14078" width="3.625" style="1" customWidth="1"/>
    <col min="14079" max="14079" width="13.875" style="1" customWidth="1"/>
    <col min="14080" max="14080" width="30.5" style="1" bestFit="1" customWidth="1"/>
    <col min="14081" max="14082" width="8" style="1" bestFit="1" customWidth="1"/>
    <col min="14083" max="14083" width="4.75" style="1" bestFit="1" customWidth="1"/>
    <col min="14084" max="14084" width="6.375" style="1" bestFit="1" customWidth="1"/>
    <col min="14085" max="14085" width="4.75" style="1" bestFit="1" customWidth="1"/>
    <col min="14086" max="14086" width="6.375" style="1" bestFit="1" customWidth="1"/>
    <col min="14087" max="14087" width="6.25" style="1" bestFit="1" customWidth="1"/>
    <col min="14088" max="14093" width="6.25" style="1" customWidth="1"/>
    <col min="14094" max="14094" width="8" style="1" bestFit="1" customWidth="1"/>
    <col min="14095" max="14095" width="8" style="1" customWidth="1"/>
    <col min="14096" max="14096" width="8.25" style="1" customWidth="1"/>
    <col min="14097" max="14097" width="9" style="1"/>
    <col min="14098" max="14098" width="10.125" style="1" customWidth="1"/>
    <col min="14099" max="14099" width="6.875" style="1" customWidth="1"/>
    <col min="14100" max="14100" width="8.5" style="1" customWidth="1"/>
    <col min="14101" max="14101" width="6.375" style="1" bestFit="1" customWidth="1"/>
    <col min="14102" max="14103" width="6.375" style="1" customWidth="1"/>
    <col min="14104" max="14104" width="13.875" style="1" bestFit="1" customWidth="1"/>
    <col min="14105" max="14105" width="15.25" style="1" customWidth="1"/>
    <col min="14106" max="14106" width="22.625" style="1" bestFit="1" customWidth="1"/>
    <col min="14107" max="14333" width="9" style="1"/>
    <col min="14334" max="14334" width="3.625" style="1" customWidth="1"/>
    <col min="14335" max="14335" width="13.875" style="1" customWidth="1"/>
    <col min="14336" max="14336" width="30.5" style="1" bestFit="1" customWidth="1"/>
    <col min="14337" max="14338" width="8" style="1" bestFit="1" customWidth="1"/>
    <col min="14339" max="14339" width="4.75" style="1" bestFit="1" customWidth="1"/>
    <col min="14340" max="14340" width="6.375" style="1" bestFit="1" customWidth="1"/>
    <col min="14341" max="14341" width="4.75" style="1" bestFit="1" customWidth="1"/>
    <col min="14342" max="14342" width="6.375" style="1" bestFit="1" customWidth="1"/>
    <col min="14343" max="14343" width="6.25" style="1" bestFit="1" customWidth="1"/>
    <col min="14344" max="14349" width="6.25" style="1" customWidth="1"/>
    <col min="14350" max="14350" width="8" style="1" bestFit="1" customWidth="1"/>
    <col min="14351" max="14351" width="8" style="1" customWidth="1"/>
    <col min="14352" max="14352" width="8.25" style="1" customWidth="1"/>
    <col min="14353" max="14353" width="9" style="1"/>
    <col min="14354" max="14354" width="10.125" style="1" customWidth="1"/>
    <col min="14355" max="14355" width="6.875" style="1" customWidth="1"/>
    <col min="14356" max="14356" width="8.5" style="1" customWidth="1"/>
    <col min="14357" max="14357" width="6.375" style="1" bestFit="1" customWidth="1"/>
    <col min="14358" max="14359" width="6.375" style="1" customWidth="1"/>
    <col min="14360" max="14360" width="13.875" style="1" bestFit="1" customWidth="1"/>
    <col min="14361" max="14361" width="15.25" style="1" customWidth="1"/>
    <col min="14362" max="14362" width="22.625" style="1" bestFit="1" customWidth="1"/>
    <col min="14363" max="14589" width="9" style="1"/>
    <col min="14590" max="14590" width="3.625" style="1" customWidth="1"/>
    <col min="14591" max="14591" width="13.875" style="1" customWidth="1"/>
    <col min="14592" max="14592" width="30.5" style="1" bestFit="1" customWidth="1"/>
    <col min="14593" max="14594" width="8" style="1" bestFit="1" customWidth="1"/>
    <col min="14595" max="14595" width="4.75" style="1" bestFit="1" customWidth="1"/>
    <col min="14596" max="14596" width="6.375" style="1" bestFit="1" customWidth="1"/>
    <col min="14597" max="14597" width="4.75" style="1" bestFit="1" customWidth="1"/>
    <col min="14598" max="14598" width="6.375" style="1" bestFit="1" customWidth="1"/>
    <col min="14599" max="14599" width="6.25" style="1" bestFit="1" customWidth="1"/>
    <col min="14600" max="14605" width="6.25" style="1" customWidth="1"/>
    <col min="14606" max="14606" width="8" style="1" bestFit="1" customWidth="1"/>
    <col min="14607" max="14607" width="8" style="1" customWidth="1"/>
    <col min="14608" max="14608" width="8.25" style="1" customWidth="1"/>
    <col min="14609" max="14609" width="9" style="1"/>
    <col min="14610" max="14610" width="10.125" style="1" customWidth="1"/>
    <col min="14611" max="14611" width="6.875" style="1" customWidth="1"/>
    <col min="14612" max="14612" width="8.5" style="1" customWidth="1"/>
    <col min="14613" max="14613" width="6.375" style="1" bestFit="1" customWidth="1"/>
    <col min="14614" max="14615" width="6.375" style="1" customWidth="1"/>
    <col min="14616" max="14616" width="13.875" style="1" bestFit="1" customWidth="1"/>
    <col min="14617" max="14617" width="15.25" style="1" customWidth="1"/>
    <col min="14618" max="14618" width="22.625" style="1" bestFit="1" customWidth="1"/>
    <col min="14619" max="14845" width="9" style="1"/>
    <col min="14846" max="14846" width="3.625" style="1" customWidth="1"/>
    <col min="14847" max="14847" width="13.875" style="1" customWidth="1"/>
    <col min="14848" max="14848" width="30.5" style="1" bestFit="1" customWidth="1"/>
    <col min="14849" max="14850" width="8" style="1" bestFit="1" customWidth="1"/>
    <col min="14851" max="14851" width="4.75" style="1" bestFit="1" customWidth="1"/>
    <col min="14852" max="14852" width="6.375" style="1" bestFit="1" customWidth="1"/>
    <col min="14853" max="14853" width="4.75" style="1" bestFit="1" customWidth="1"/>
    <col min="14854" max="14854" width="6.375" style="1" bestFit="1" customWidth="1"/>
    <col min="14855" max="14855" width="6.25" style="1" bestFit="1" customWidth="1"/>
    <col min="14856" max="14861" width="6.25" style="1" customWidth="1"/>
    <col min="14862" max="14862" width="8" style="1" bestFit="1" customWidth="1"/>
    <col min="14863" max="14863" width="8" style="1" customWidth="1"/>
    <col min="14864" max="14864" width="8.25" style="1" customWidth="1"/>
    <col min="14865" max="14865" width="9" style="1"/>
    <col min="14866" max="14866" width="10.125" style="1" customWidth="1"/>
    <col min="14867" max="14867" width="6.875" style="1" customWidth="1"/>
    <col min="14868" max="14868" width="8.5" style="1" customWidth="1"/>
    <col min="14869" max="14869" width="6.375" style="1" bestFit="1" customWidth="1"/>
    <col min="14870" max="14871" width="6.375" style="1" customWidth="1"/>
    <col min="14872" max="14872" width="13.875" style="1" bestFit="1" customWidth="1"/>
    <col min="14873" max="14873" width="15.25" style="1" customWidth="1"/>
    <col min="14874" max="14874" width="22.625" style="1" bestFit="1" customWidth="1"/>
    <col min="14875" max="15101" width="9" style="1"/>
    <col min="15102" max="15102" width="3.625" style="1" customWidth="1"/>
    <col min="15103" max="15103" width="13.875" style="1" customWidth="1"/>
    <col min="15104" max="15104" width="30.5" style="1" bestFit="1" customWidth="1"/>
    <col min="15105" max="15106" width="8" style="1" bestFit="1" customWidth="1"/>
    <col min="15107" max="15107" width="4.75" style="1" bestFit="1" customWidth="1"/>
    <col min="15108" max="15108" width="6.375" style="1" bestFit="1" customWidth="1"/>
    <col min="15109" max="15109" width="4.75" style="1" bestFit="1" customWidth="1"/>
    <col min="15110" max="15110" width="6.375" style="1" bestFit="1" customWidth="1"/>
    <col min="15111" max="15111" width="6.25" style="1" bestFit="1" customWidth="1"/>
    <col min="15112" max="15117" width="6.25" style="1" customWidth="1"/>
    <col min="15118" max="15118" width="8" style="1" bestFit="1" customWidth="1"/>
    <col min="15119" max="15119" width="8" style="1" customWidth="1"/>
    <col min="15120" max="15120" width="8.25" style="1" customWidth="1"/>
    <col min="15121" max="15121" width="9" style="1"/>
    <col min="15122" max="15122" width="10.125" style="1" customWidth="1"/>
    <col min="15123" max="15123" width="6.875" style="1" customWidth="1"/>
    <col min="15124" max="15124" width="8.5" style="1" customWidth="1"/>
    <col min="15125" max="15125" width="6.375" style="1" bestFit="1" customWidth="1"/>
    <col min="15126" max="15127" width="6.375" style="1" customWidth="1"/>
    <col min="15128" max="15128" width="13.875" style="1" bestFit="1" customWidth="1"/>
    <col min="15129" max="15129" width="15.25" style="1" customWidth="1"/>
    <col min="15130" max="15130" width="22.625" style="1" bestFit="1" customWidth="1"/>
    <col min="15131" max="15357" width="9" style="1"/>
    <col min="15358" max="15358" width="3.625" style="1" customWidth="1"/>
    <col min="15359" max="15359" width="13.875" style="1" customWidth="1"/>
    <col min="15360" max="15360" width="30.5" style="1" bestFit="1" customWidth="1"/>
    <col min="15361" max="15362" width="8" style="1" bestFit="1" customWidth="1"/>
    <col min="15363" max="15363" width="4.75" style="1" bestFit="1" customWidth="1"/>
    <col min="15364" max="15364" width="6.375" style="1" bestFit="1" customWidth="1"/>
    <col min="15365" max="15365" width="4.75" style="1" bestFit="1" customWidth="1"/>
    <col min="15366" max="15366" width="6.375" style="1" bestFit="1" customWidth="1"/>
    <col min="15367" max="15367" width="6.25" style="1" bestFit="1" customWidth="1"/>
    <col min="15368" max="15373" width="6.25" style="1" customWidth="1"/>
    <col min="15374" max="15374" width="8" style="1" bestFit="1" customWidth="1"/>
    <col min="15375" max="15375" width="8" style="1" customWidth="1"/>
    <col min="15376" max="15376" width="8.25" style="1" customWidth="1"/>
    <col min="15377" max="15377" width="9" style="1"/>
    <col min="15378" max="15378" width="10.125" style="1" customWidth="1"/>
    <col min="15379" max="15379" width="6.875" style="1" customWidth="1"/>
    <col min="15380" max="15380" width="8.5" style="1" customWidth="1"/>
    <col min="15381" max="15381" width="6.375" style="1" bestFit="1" customWidth="1"/>
    <col min="15382" max="15383" width="6.375" style="1" customWidth="1"/>
    <col min="15384" max="15384" width="13.875" style="1" bestFit="1" customWidth="1"/>
    <col min="15385" max="15385" width="15.25" style="1" customWidth="1"/>
    <col min="15386" max="15386" width="22.625" style="1" bestFit="1" customWidth="1"/>
    <col min="15387" max="15613" width="9" style="1"/>
    <col min="15614" max="15614" width="3.625" style="1" customWidth="1"/>
    <col min="15615" max="15615" width="13.875" style="1" customWidth="1"/>
    <col min="15616" max="15616" width="30.5" style="1" bestFit="1" customWidth="1"/>
    <col min="15617" max="15618" width="8" style="1" bestFit="1" customWidth="1"/>
    <col min="15619" max="15619" width="4.75" style="1" bestFit="1" customWidth="1"/>
    <col min="15620" max="15620" width="6.375" style="1" bestFit="1" customWidth="1"/>
    <col min="15621" max="15621" width="4.75" style="1" bestFit="1" customWidth="1"/>
    <col min="15622" max="15622" width="6.375" style="1" bestFit="1" customWidth="1"/>
    <col min="15623" max="15623" width="6.25" style="1" bestFit="1" customWidth="1"/>
    <col min="15624" max="15629" width="6.25" style="1" customWidth="1"/>
    <col min="15630" max="15630" width="8" style="1" bestFit="1" customWidth="1"/>
    <col min="15631" max="15631" width="8" style="1" customWidth="1"/>
    <col min="15632" max="15632" width="8.25" style="1" customWidth="1"/>
    <col min="15633" max="15633" width="9" style="1"/>
    <col min="15634" max="15634" width="10.125" style="1" customWidth="1"/>
    <col min="15635" max="15635" width="6.875" style="1" customWidth="1"/>
    <col min="15636" max="15636" width="8.5" style="1" customWidth="1"/>
    <col min="15637" max="15637" width="6.375" style="1" bestFit="1" customWidth="1"/>
    <col min="15638" max="15639" width="6.375" style="1" customWidth="1"/>
    <col min="15640" max="15640" width="13.875" style="1" bestFit="1" customWidth="1"/>
    <col min="15641" max="15641" width="15.25" style="1" customWidth="1"/>
    <col min="15642" max="15642" width="22.625" style="1" bestFit="1" customWidth="1"/>
    <col min="15643" max="15869" width="9" style="1"/>
    <col min="15870" max="15870" width="3.625" style="1" customWidth="1"/>
    <col min="15871" max="15871" width="13.875" style="1" customWidth="1"/>
    <col min="15872" max="15872" width="30.5" style="1" bestFit="1" customWidth="1"/>
    <col min="15873" max="15874" width="8" style="1" bestFit="1" customWidth="1"/>
    <col min="15875" max="15875" width="4.75" style="1" bestFit="1" customWidth="1"/>
    <col min="15876" max="15876" width="6.375" style="1" bestFit="1" customWidth="1"/>
    <col min="15877" max="15877" width="4.75" style="1" bestFit="1" customWidth="1"/>
    <col min="15878" max="15878" width="6.375" style="1" bestFit="1" customWidth="1"/>
    <col min="15879" max="15879" width="6.25" style="1" bestFit="1" customWidth="1"/>
    <col min="15880" max="15885" width="6.25" style="1" customWidth="1"/>
    <col min="15886" max="15886" width="8" style="1" bestFit="1" customWidth="1"/>
    <col min="15887" max="15887" width="8" style="1" customWidth="1"/>
    <col min="15888" max="15888" width="8.25" style="1" customWidth="1"/>
    <col min="15889" max="15889" width="9" style="1"/>
    <col min="15890" max="15890" width="10.125" style="1" customWidth="1"/>
    <col min="15891" max="15891" width="6.875" style="1" customWidth="1"/>
    <col min="15892" max="15892" width="8.5" style="1" customWidth="1"/>
    <col min="15893" max="15893" width="6.375" style="1" bestFit="1" customWidth="1"/>
    <col min="15894" max="15895" width="6.375" style="1" customWidth="1"/>
    <col min="15896" max="15896" width="13.875" style="1" bestFit="1" customWidth="1"/>
    <col min="15897" max="15897" width="15.25" style="1" customWidth="1"/>
    <col min="15898" max="15898" width="22.625" style="1" bestFit="1" customWidth="1"/>
    <col min="15899" max="16125" width="9" style="1"/>
    <col min="16126" max="16126" width="3.625" style="1" customWidth="1"/>
    <col min="16127" max="16127" width="13.875" style="1" customWidth="1"/>
    <col min="16128" max="16128" width="30.5" style="1" bestFit="1" customWidth="1"/>
    <col min="16129" max="16130" width="8" style="1" bestFit="1" customWidth="1"/>
    <col min="16131" max="16131" width="4.75" style="1" bestFit="1" customWidth="1"/>
    <col min="16132" max="16132" width="6.375" style="1" bestFit="1" customWidth="1"/>
    <col min="16133" max="16133" width="4.75" style="1" bestFit="1" customWidth="1"/>
    <col min="16134" max="16134" width="6.375" style="1" bestFit="1" customWidth="1"/>
    <col min="16135" max="16135" width="6.25" style="1" bestFit="1" customWidth="1"/>
    <col min="16136" max="16141" width="6.25" style="1" customWidth="1"/>
    <col min="16142" max="16142" width="8" style="1" bestFit="1" customWidth="1"/>
    <col min="16143" max="16143" width="8" style="1" customWidth="1"/>
    <col min="16144" max="16144" width="8.25" style="1" customWidth="1"/>
    <col min="16145" max="16145" width="9" style="1"/>
    <col min="16146" max="16146" width="10.125" style="1" customWidth="1"/>
    <col min="16147" max="16147" width="6.875" style="1" customWidth="1"/>
    <col min="16148" max="16148" width="8.5" style="1" customWidth="1"/>
    <col min="16149" max="16149" width="6.375" style="1" bestFit="1" customWidth="1"/>
    <col min="16150" max="16151" width="6.375" style="1" customWidth="1"/>
    <col min="16152" max="16152" width="13.875" style="1" bestFit="1" customWidth="1"/>
    <col min="16153" max="16153" width="15.25" style="1" customWidth="1"/>
    <col min="16154" max="16154" width="22.625" style="1" bestFit="1" customWidth="1"/>
    <col min="16155" max="16384" width="9" style="1"/>
  </cols>
  <sheetData>
    <row r="1" spans="2:52" x14ac:dyDescent="0.15">
      <c r="M1" s="1" t="s">
        <v>37</v>
      </c>
    </row>
    <row r="2" spans="2:52" ht="19.5" customHeight="1" x14ac:dyDescent="0.15">
      <c r="B2" s="18" t="s">
        <v>41</v>
      </c>
      <c r="C2" s="15" t="s">
        <v>35</v>
      </c>
      <c r="D2" s="15"/>
      <c r="E2" s="390" t="s">
        <v>30</v>
      </c>
      <c r="F2" s="390"/>
      <c r="G2" s="502" t="e">
        <f>#REF!</f>
        <v>#REF!</v>
      </c>
      <c r="H2" s="502"/>
      <c r="I2" s="502"/>
      <c r="J2" s="502"/>
      <c r="K2" s="152" t="s">
        <v>14</v>
      </c>
      <c r="L2" s="153"/>
      <c r="M2" s="390" t="s">
        <v>32</v>
      </c>
      <c r="N2" s="390"/>
      <c r="O2" s="390"/>
      <c r="P2" s="503" t="e">
        <f>#REF!</f>
        <v>#REF!</v>
      </c>
      <c r="Q2" s="503"/>
      <c r="R2" s="503"/>
      <c r="S2" s="503"/>
      <c r="T2" s="503"/>
      <c r="U2" s="503"/>
      <c r="V2" s="503"/>
      <c r="W2" s="13"/>
      <c r="X2" s="13"/>
      <c r="Y2" s="87" t="s">
        <v>31</v>
      </c>
      <c r="Z2" s="154" t="e">
        <f>#REF!</f>
        <v>#REF!</v>
      </c>
      <c r="AA2" s="156"/>
      <c r="AB2" s="156"/>
    </row>
    <row r="3" spans="2:52" ht="12" customHeight="1" x14ac:dyDescent="0.15">
      <c r="B3" s="19"/>
    </row>
    <row r="4" spans="2:52" ht="19.5" customHeight="1" x14ac:dyDescent="0.15">
      <c r="B4" s="17" t="s">
        <v>15</v>
      </c>
      <c r="C4" s="392" t="e">
        <f>#REF!</f>
        <v>#REF!</v>
      </c>
      <c r="D4" s="392"/>
      <c r="E4" s="392"/>
      <c r="F4" s="392"/>
      <c r="G4" s="392"/>
      <c r="H4" s="392"/>
      <c r="I4" s="392"/>
      <c r="J4" s="392"/>
      <c r="K4" s="392"/>
      <c r="L4" s="36" t="s">
        <v>3</v>
      </c>
      <c r="M4" s="393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5"/>
      <c r="AA4" s="4"/>
      <c r="AB4" s="4"/>
    </row>
    <row r="5" spans="2:52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7"/>
      <c r="W5" s="27"/>
      <c r="X5" s="3"/>
      <c r="Y5" s="3"/>
    </row>
    <row r="6" spans="2:52" ht="33" customHeight="1" x14ac:dyDescent="0.15">
      <c r="B6" s="17" t="s">
        <v>21</v>
      </c>
      <c r="C6" s="396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  <c r="AA6" s="4"/>
      <c r="AB6" s="4"/>
    </row>
    <row r="7" spans="2:52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8"/>
      <c r="W7" s="28"/>
      <c r="X7" s="3"/>
      <c r="Y7" s="3"/>
    </row>
    <row r="8" spans="2:52" ht="13.5" customHeight="1" x14ac:dyDescent="0.15">
      <c r="B8" s="399" t="s">
        <v>0</v>
      </c>
      <c r="C8" s="402" t="s">
        <v>4</v>
      </c>
      <c r="D8" s="402" t="s">
        <v>5</v>
      </c>
      <c r="E8" s="405" t="s">
        <v>34</v>
      </c>
      <c r="F8" s="408" t="s">
        <v>6</v>
      </c>
      <c r="G8" s="409"/>
      <c r="H8" s="410"/>
      <c r="I8" s="410"/>
      <c r="J8" s="410"/>
      <c r="K8" s="410"/>
      <c r="L8" s="411"/>
      <c r="M8" s="412" t="s">
        <v>38</v>
      </c>
      <c r="N8" s="413"/>
      <c r="O8" s="414"/>
      <c r="P8" s="414"/>
      <c r="Q8" s="414"/>
      <c r="R8" s="414"/>
      <c r="S8" s="414"/>
      <c r="T8" s="415"/>
      <c r="U8" s="454" t="s">
        <v>36</v>
      </c>
      <c r="V8" s="457" t="s">
        <v>8</v>
      </c>
      <c r="W8" s="460" t="s">
        <v>33</v>
      </c>
      <c r="X8" s="419" t="s">
        <v>9</v>
      </c>
      <c r="Y8" s="422" t="s">
        <v>10</v>
      </c>
      <c r="Z8" s="427" t="s">
        <v>20</v>
      </c>
      <c r="AA8" s="504" t="s">
        <v>74</v>
      </c>
      <c r="AB8" s="506" t="s">
        <v>75</v>
      </c>
      <c r="AC8" s="508" t="s">
        <v>76</v>
      </c>
      <c r="AD8" s="509"/>
      <c r="AE8" s="509"/>
      <c r="AF8" s="509"/>
      <c r="AG8" s="509"/>
      <c r="AH8" s="509"/>
      <c r="AI8" s="509"/>
      <c r="AJ8" s="509"/>
      <c r="AK8" s="509"/>
      <c r="AL8" s="509"/>
      <c r="AM8" s="509"/>
      <c r="AN8" s="510"/>
      <c r="AO8" s="511" t="s">
        <v>77</v>
      </c>
      <c r="AP8" s="512"/>
      <c r="AQ8" s="512"/>
      <c r="AR8" s="512"/>
      <c r="AS8" s="512"/>
      <c r="AT8" s="512"/>
      <c r="AU8" s="512"/>
      <c r="AV8" s="512"/>
      <c r="AW8" s="512"/>
      <c r="AX8" s="512"/>
      <c r="AY8" s="512"/>
      <c r="AZ8" s="512"/>
    </row>
    <row r="9" spans="2:52" x14ac:dyDescent="0.15">
      <c r="B9" s="400"/>
      <c r="C9" s="403"/>
      <c r="D9" s="403"/>
      <c r="E9" s="406"/>
      <c r="F9" s="425" t="s">
        <v>28</v>
      </c>
      <c r="G9" s="426"/>
      <c r="H9" s="442" t="s">
        <v>23</v>
      </c>
      <c r="I9" s="426"/>
      <c r="J9" s="430" t="s">
        <v>24</v>
      </c>
      <c r="K9" s="430"/>
      <c r="L9" s="431" t="s">
        <v>11</v>
      </c>
      <c r="M9" s="425" t="s">
        <v>28</v>
      </c>
      <c r="N9" s="426"/>
      <c r="O9" s="442" t="s">
        <v>23</v>
      </c>
      <c r="P9" s="426"/>
      <c r="Q9" s="433" t="s">
        <v>24</v>
      </c>
      <c r="R9" s="433"/>
      <c r="S9" s="433"/>
      <c r="T9" s="434" t="s">
        <v>11</v>
      </c>
      <c r="U9" s="455"/>
      <c r="V9" s="458"/>
      <c r="W9" s="461"/>
      <c r="X9" s="420"/>
      <c r="Y9" s="423"/>
      <c r="Z9" s="428"/>
      <c r="AA9" s="505"/>
      <c r="AB9" s="507"/>
      <c r="AC9" s="513" t="s">
        <v>78</v>
      </c>
      <c r="AD9" s="515" t="s">
        <v>79</v>
      </c>
      <c r="AE9" s="515" t="s">
        <v>80</v>
      </c>
      <c r="AF9" s="515" t="s">
        <v>81</v>
      </c>
      <c r="AG9" s="515" t="s">
        <v>82</v>
      </c>
      <c r="AH9" s="515" t="s">
        <v>83</v>
      </c>
      <c r="AI9" s="515" t="s">
        <v>84</v>
      </c>
      <c r="AJ9" s="515" t="s">
        <v>85</v>
      </c>
      <c r="AK9" s="515" t="s">
        <v>86</v>
      </c>
      <c r="AL9" s="515" t="s">
        <v>87</v>
      </c>
      <c r="AM9" s="515" t="s">
        <v>88</v>
      </c>
      <c r="AN9" s="517" t="s">
        <v>89</v>
      </c>
      <c r="AO9" s="511" t="s">
        <v>78</v>
      </c>
      <c r="AP9" s="512" t="s">
        <v>79</v>
      </c>
      <c r="AQ9" s="512" t="s">
        <v>80</v>
      </c>
      <c r="AR9" s="512" t="s">
        <v>81</v>
      </c>
      <c r="AS9" s="512" t="s">
        <v>82</v>
      </c>
      <c r="AT9" s="512" t="s">
        <v>83</v>
      </c>
      <c r="AU9" s="512" t="s">
        <v>84</v>
      </c>
      <c r="AV9" s="512" t="s">
        <v>85</v>
      </c>
      <c r="AW9" s="512" t="s">
        <v>86</v>
      </c>
      <c r="AX9" s="512" t="s">
        <v>87</v>
      </c>
      <c r="AY9" s="512" t="s">
        <v>88</v>
      </c>
      <c r="AZ9" s="512" t="s">
        <v>89</v>
      </c>
    </row>
    <row r="10" spans="2:52" ht="14.25" thickBot="1" x14ac:dyDescent="0.2">
      <c r="B10" s="401"/>
      <c r="C10" s="404"/>
      <c r="D10" s="404"/>
      <c r="E10" s="407"/>
      <c r="F10" s="75" t="s">
        <v>22</v>
      </c>
      <c r="G10" s="77" t="s">
        <v>29</v>
      </c>
      <c r="H10" s="76" t="s">
        <v>25</v>
      </c>
      <c r="I10" s="76" t="s">
        <v>26</v>
      </c>
      <c r="J10" s="76" t="s">
        <v>12</v>
      </c>
      <c r="K10" s="76" t="s">
        <v>13</v>
      </c>
      <c r="L10" s="432"/>
      <c r="M10" s="75" t="s">
        <v>22</v>
      </c>
      <c r="N10" s="77" t="s">
        <v>29</v>
      </c>
      <c r="O10" s="76" t="s">
        <v>25</v>
      </c>
      <c r="P10" s="76" t="s">
        <v>26</v>
      </c>
      <c r="Q10" s="74" t="s">
        <v>17</v>
      </c>
      <c r="R10" s="74" t="s">
        <v>12</v>
      </c>
      <c r="S10" s="74" t="s">
        <v>13</v>
      </c>
      <c r="T10" s="435"/>
      <c r="U10" s="456"/>
      <c r="V10" s="459"/>
      <c r="W10" s="462"/>
      <c r="X10" s="421"/>
      <c r="Y10" s="424"/>
      <c r="Z10" s="429"/>
      <c r="AA10" s="505"/>
      <c r="AB10" s="507"/>
      <c r="AC10" s="514"/>
      <c r="AD10" s="516"/>
      <c r="AE10" s="516"/>
      <c r="AF10" s="516"/>
      <c r="AG10" s="516"/>
      <c r="AH10" s="516"/>
      <c r="AI10" s="516"/>
      <c r="AJ10" s="516"/>
      <c r="AK10" s="516"/>
      <c r="AL10" s="516"/>
      <c r="AM10" s="516"/>
      <c r="AN10" s="518"/>
      <c r="AO10" s="511"/>
      <c r="AP10" s="512"/>
      <c r="AQ10" s="512"/>
      <c r="AR10" s="512"/>
      <c r="AS10" s="512"/>
      <c r="AT10" s="512"/>
      <c r="AU10" s="512"/>
      <c r="AV10" s="512"/>
      <c r="AW10" s="512"/>
      <c r="AX10" s="512"/>
      <c r="AY10" s="512"/>
      <c r="AZ10" s="512"/>
    </row>
    <row r="11" spans="2:52" ht="30" customHeight="1" x14ac:dyDescent="0.15">
      <c r="B11" s="20" t="s">
        <v>48</v>
      </c>
      <c r="C11" s="90" t="s">
        <v>45</v>
      </c>
      <c r="D11" s="90" t="s">
        <v>46</v>
      </c>
      <c r="E11" s="91"/>
      <c r="F11" s="99"/>
      <c r="G11" s="100"/>
      <c r="H11" s="101"/>
      <c r="I11" s="101"/>
      <c r="J11" s="101"/>
      <c r="K11" s="101"/>
      <c r="L11" s="102"/>
      <c r="M11" s="103"/>
      <c r="N11" s="104"/>
      <c r="O11" s="105"/>
      <c r="P11" s="105"/>
      <c r="Q11" s="101"/>
      <c r="R11" s="101"/>
      <c r="S11" s="101"/>
      <c r="T11" s="102"/>
      <c r="U11" s="149">
        <f>V11*W11</f>
        <v>0</v>
      </c>
      <c r="V11" s="133"/>
      <c r="W11" s="146"/>
      <c r="X11" s="7"/>
      <c r="Y11" s="128"/>
      <c r="Z11" s="45"/>
      <c r="AA11" s="157" t="str">
        <f>IF(AB11=W11,"○","相違あり")</f>
        <v>○</v>
      </c>
      <c r="AB11" s="158">
        <f>SUM(AC11:AN11)</f>
        <v>0</v>
      </c>
      <c r="AC11" s="159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1"/>
      <c r="AO11" s="162">
        <f t="shared" ref="AO11:AZ28" si="0">IF($Q11="●",AC11*$V11,0)</f>
        <v>0</v>
      </c>
      <c r="AP11" s="163">
        <f t="shared" si="0"/>
        <v>0</v>
      </c>
      <c r="AQ11" s="163">
        <f t="shared" si="0"/>
        <v>0</v>
      </c>
      <c r="AR11" s="163">
        <f t="shared" si="0"/>
        <v>0</v>
      </c>
      <c r="AS11" s="163">
        <f t="shared" si="0"/>
        <v>0</v>
      </c>
      <c r="AT11" s="163">
        <f t="shared" si="0"/>
        <v>0</v>
      </c>
      <c r="AU11" s="163">
        <f t="shared" si="0"/>
        <v>0</v>
      </c>
      <c r="AV11" s="163">
        <f t="shared" si="0"/>
        <v>0</v>
      </c>
      <c r="AW11" s="163">
        <f t="shared" si="0"/>
        <v>0</v>
      </c>
      <c r="AX11" s="163">
        <f t="shared" si="0"/>
        <v>0</v>
      </c>
      <c r="AY11" s="163">
        <f t="shared" si="0"/>
        <v>0</v>
      </c>
      <c r="AZ11" s="163">
        <f t="shared" si="0"/>
        <v>0</v>
      </c>
    </row>
    <row r="12" spans="2:52" ht="30" customHeight="1" x14ac:dyDescent="0.15">
      <c r="B12" s="20" t="s">
        <v>49</v>
      </c>
      <c r="C12" s="155" t="s">
        <v>43</v>
      </c>
      <c r="D12" s="90" t="s">
        <v>47</v>
      </c>
      <c r="E12" s="91"/>
      <c r="F12" s="106"/>
      <c r="G12" s="107"/>
      <c r="H12" s="108"/>
      <c r="I12" s="108"/>
      <c r="J12" s="108"/>
      <c r="K12" s="108"/>
      <c r="L12" s="109"/>
      <c r="M12" s="110"/>
      <c r="N12" s="111"/>
      <c r="O12" s="112"/>
      <c r="P12" s="112"/>
      <c r="Q12" s="108"/>
      <c r="R12" s="108"/>
      <c r="S12" s="108"/>
      <c r="T12" s="109"/>
      <c r="U12" s="149">
        <f t="shared" ref="U12:U28" si="1">V12*W12</f>
        <v>0</v>
      </c>
      <c r="V12" s="133"/>
      <c r="W12" s="146"/>
      <c r="X12" s="127"/>
      <c r="Y12" s="128"/>
      <c r="Z12" s="45"/>
      <c r="AA12" s="157" t="str">
        <f t="shared" ref="AA12:AA28" si="2">IF(AB12=W12,"○","相違あり")</f>
        <v>○</v>
      </c>
      <c r="AB12" s="158">
        <f t="shared" ref="AB12:AB28" si="3">SUM(AC12:AN12)</f>
        <v>0</v>
      </c>
      <c r="AC12" s="159"/>
      <c r="AD12" s="160"/>
      <c r="AF12" s="160"/>
      <c r="AG12" s="160"/>
      <c r="AH12" s="160"/>
      <c r="AI12" s="160"/>
      <c r="AJ12" s="160"/>
      <c r="AK12" s="160"/>
      <c r="AL12" s="160"/>
      <c r="AM12" s="160"/>
      <c r="AN12" s="161"/>
      <c r="AO12" s="162">
        <f t="shared" si="0"/>
        <v>0</v>
      </c>
      <c r="AP12" s="163">
        <f t="shared" si="0"/>
        <v>0</v>
      </c>
      <c r="AQ12" s="163">
        <f t="shared" si="0"/>
        <v>0</v>
      </c>
      <c r="AR12" s="163">
        <f t="shared" si="0"/>
        <v>0</v>
      </c>
      <c r="AS12" s="163">
        <f t="shared" si="0"/>
        <v>0</v>
      </c>
      <c r="AT12" s="163">
        <f t="shared" si="0"/>
        <v>0</v>
      </c>
      <c r="AU12" s="163">
        <f t="shared" si="0"/>
        <v>0</v>
      </c>
      <c r="AV12" s="163">
        <f t="shared" si="0"/>
        <v>0</v>
      </c>
      <c r="AW12" s="163">
        <f t="shared" si="0"/>
        <v>0</v>
      </c>
      <c r="AX12" s="163">
        <f t="shared" si="0"/>
        <v>0</v>
      </c>
      <c r="AY12" s="163">
        <f t="shared" si="0"/>
        <v>0</v>
      </c>
      <c r="AZ12" s="163">
        <f t="shared" si="0"/>
        <v>0</v>
      </c>
    </row>
    <row r="13" spans="2:52" ht="30" customHeight="1" x14ac:dyDescent="0.15">
      <c r="B13" s="20">
        <v>3</v>
      </c>
      <c r="C13" s="90" t="s">
        <v>73</v>
      </c>
      <c r="D13" s="90" t="s">
        <v>50</v>
      </c>
      <c r="E13" s="91"/>
      <c r="F13" s="106"/>
      <c r="G13" s="107"/>
      <c r="H13" s="108"/>
      <c r="I13" s="108"/>
      <c r="J13" s="108"/>
      <c r="K13" s="108"/>
      <c r="L13" s="109"/>
      <c r="M13" s="110"/>
      <c r="N13" s="111"/>
      <c r="O13" s="112"/>
      <c r="P13" s="112"/>
      <c r="Q13" s="108"/>
      <c r="R13" s="108"/>
      <c r="S13" s="108"/>
      <c r="T13" s="109"/>
      <c r="U13" s="149">
        <f t="shared" si="1"/>
        <v>0</v>
      </c>
      <c r="V13" s="133"/>
      <c r="W13" s="146"/>
      <c r="X13" s="127"/>
      <c r="Y13" s="128"/>
      <c r="Z13" s="45"/>
      <c r="AA13" s="157" t="str">
        <f t="shared" si="2"/>
        <v>○</v>
      </c>
      <c r="AB13" s="158">
        <f t="shared" si="3"/>
        <v>0</v>
      </c>
      <c r="AC13" s="159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1"/>
      <c r="AO13" s="162">
        <f t="shared" si="0"/>
        <v>0</v>
      </c>
      <c r="AP13" s="163">
        <f t="shared" si="0"/>
        <v>0</v>
      </c>
      <c r="AQ13" s="163">
        <f t="shared" si="0"/>
        <v>0</v>
      </c>
      <c r="AR13" s="163">
        <f t="shared" si="0"/>
        <v>0</v>
      </c>
      <c r="AS13" s="163">
        <f t="shared" si="0"/>
        <v>0</v>
      </c>
      <c r="AT13" s="163">
        <f t="shared" si="0"/>
        <v>0</v>
      </c>
      <c r="AU13" s="163">
        <f t="shared" si="0"/>
        <v>0</v>
      </c>
      <c r="AV13" s="163">
        <f t="shared" si="0"/>
        <v>0</v>
      </c>
      <c r="AW13" s="163">
        <f t="shared" si="0"/>
        <v>0</v>
      </c>
      <c r="AX13" s="163">
        <f t="shared" si="0"/>
        <v>0</v>
      </c>
      <c r="AY13" s="163">
        <f t="shared" si="0"/>
        <v>0</v>
      </c>
      <c r="AZ13" s="163">
        <f t="shared" si="0"/>
        <v>0</v>
      </c>
    </row>
    <row r="14" spans="2:52" ht="30" customHeight="1" x14ac:dyDescent="0.15">
      <c r="B14" s="20">
        <v>4</v>
      </c>
      <c r="C14" s="90" t="s">
        <v>51</v>
      </c>
      <c r="D14" s="90" t="s">
        <v>57</v>
      </c>
      <c r="E14" s="91"/>
      <c r="F14" s="106"/>
      <c r="G14" s="107"/>
      <c r="H14" s="108"/>
      <c r="I14" s="108"/>
      <c r="J14" s="108"/>
      <c r="K14" s="108"/>
      <c r="L14" s="109"/>
      <c r="M14" s="110"/>
      <c r="N14" s="111"/>
      <c r="O14" s="112"/>
      <c r="P14" s="112"/>
      <c r="Q14" s="108"/>
      <c r="R14" s="108"/>
      <c r="S14" s="108"/>
      <c r="T14" s="109"/>
      <c r="U14" s="149">
        <f t="shared" si="1"/>
        <v>0</v>
      </c>
      <c r="V14" s="133"/>
      <c r="W14" s="146"/>
      <c r="X14" s="127"/>
      <c r="Y14" s="128"/>
      <c r="Z14" s="45"/>
      <c r="AA14" s="157" t="str">
        <f t="shared" si="2"/>
        <v>○</v>
      </c>
      <c r="AB14" s="158">
        <f t="shared" si="3"/>
        <v>0</v>
      </c>
      <c r="AC14" s="159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1"/>
      <c r="AO14" s="162">
        <f t="shared" si="0"/>
        <v>0</v>
      </c>
      <c r="AP14" s="163">
        <f t="shared" si="0"/>
        <v>0</v>
      </c>
      <c r="AQ14" s="163">
        <f t="shared" si="0"/>
        <v>0</v>
      </c>
      <c r="AR14" s="163">
        <f t="shared" si="0"/>
        <v>0</v>
      </c>
      <c r="AS14" s="163">
        <f t="shared" si="0"/>
        <v>0</v>
      </c>
      <c r="AT14" s="163">
        <f t="shared" si="0"/>
        <v>0</v>
      </c>
      <c r="AU14" s="163">
        <f t="shared" si="0"/>
        <v>0</v>
      </c>
      <c r="AV14" s="163">
        <f t="shared" si="0"/>
        <v>0</v>
      </c>
      <c r="AW14" s="163">
        <f t="shared" si="0"/>
        <v>0</v>
      </c>
      <c r="AX14" s="163">
        <f t="shared" si="0"/>
        <v>0</v>
      </c>
      <c r="AY14" s="163">
        <f t="shared" si="0"/>
        <v>0</v>
      </c>
      <c r="AZ14" s="163">
        <f t="shared" si="0"/>
        <v>0</v>
      </c>
    </row>
    <row r="15" spans="2:52" ht="30" customHeight="1" x14ac:dyDescent="0.15">
      <c r="B15" s="20">
        <v>5</v>
      </c>
      <c r="C15" s="90" t="s">
        <v>53</v>
      </c>
      <c r="D15" s="92" t="s">
        <v>54</v>
      </c>
      <c r="E15" s="93"/>
      <c r="F15" s="113"/>
      <c r="G15" s="114"/>
      <c r="H15" s="115"/>
      <c r="I15" s="115"/>
      <c r="J15" s="115"/>
      <c r="K15" s="115"/>
      <c r="L15" s="116"/>
      <c r="M15" s="117"/>
      <c r="N15" s="118"/>
      <c r="O15" s="119"/>
      <c r="P15" s="119"/>
      <c r="Q15" s="115"/>
      <c r="R15" s="115"/>
      <c r="S15" s="115"/>
      <c r="T15" s="116"/>
      <c r="U15" s="149">
        <f t="shared" si="1"/>
        <v>0</v>
      </c>
      <c r="V15" s="134"/>
      <c r="W15" s="147"/>
      <c r="X15" s="129"/>
      <c r="Y15" s="130"/>
      <c r="Z15" s="47"/>
      <c r="AA15" s="157" t="str">
        <f t="shared" si="2"/>
        <v>○</v>
      </c>
      <c r="AB15" s="158">
        <f t="shared" si="3"/>
        <v>0</v>
      </c>
      <c r="AC15" s="159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1"/>
      <c r="AO15" s="162">
        <f t="shared" si="0"/>
        <v>0</v>
      </c>
      <c r="AP15" s="163">
        <f t="shared" si="0"/>
        <v>0</v>
      </c>
      <c r="AQ15" s="163">
        <f>IF($Q15="●",AE15*$V15,0)</f>
        <v>0</v>
      </c>
      <c r="AR15" s="163">
        <f t="shared" si="0"/>
        <v>0</v>
      </c>
      <c r="AS15" s="163">
        <f t="shared" si="0"/>
        <v>0</v>
      </c>
      <c r="AT15" s="163">
        <f t="shared" si="0"/>
        <v>0</v>
      </c>
      <c r="AU15" s="163">
        <f t="shared" si="0"/>
        <v>0</v>
      </c>
      <c r="AV15" s="163">
        <f t="shared" si="0"/>
        <v>0</v>
      </c>
      <c r="AW15" s="163">
        <f t="shared" si="0"/>
        <v>0</v>
      </c>
      <c r="AX15" s="163">
        <f t="shared" si="0"/>
        <v>0</v>
      </c>
      <c r="AY15" s="163">
        <f t="shared" si="0"/>
        <v>0</v>
      </c>
      <c r="AZ15" s="163">
        <f t="shared" si="0"/>
        <v>0</v>
      </c>
    </row>
    <row r="16" spans="2:52" ht="30" customHeight="1" x14ac:dyDescent="0.15">
      <c r="B16" s="20">
        <v>6</v>
      </c>
      <c r="C16" s="90" t="s">
        <v>55</v>
      </c>
      <c r="D16" s="90" t="s">
        <v>59</v>
      </c>
      <c r="E16" s="91"/>
      <c r="F16" s="113"/>
      <c r="G16" s="114"/>
      <c r="H16" s="115"/>
      <c r="I16" s="115"/>
      <c r="J16" s="115"/>
      <c r="K16" s="115"/>
      <c r="L16" s="116"/>
      <c r="M16" s="117"/>
      <c r="N16" s="118"/>
      <c r="O16" s="119"/>
      <c r="P16" s="119"/>
      <c r="Q16" s="108"/>
      <c r="R16" s="115"/>
      <c r="S16" s="115"/>
      <c r="T16" s="116"/>
      <c r="U16" s="149">
        <f t="shared" si="1"/>
        <v>0</v>
      </c>
      <c r="V16" s="134"/>
      <c r="W16" s="147"/>
      <c r="X16" s="129"/>
      <c r="Y16" s="130"/>
      <c r="Z16" s="47"/>
      <c r="AA16" s="157" t="str">
        <f t="shared" si="2"/>
        <v>○</v>
      </c>
      <c r="AB16" s="158">
        <f t="shared" si="3"/>
        <v>0</v>
      </c>
      <c r="AC16" s="159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1"/>
      <c r="AO16" s="162">
        <f t="shared" si="0"/>
        <v>0</v>
      </c>
      <c r="AP16" s="163">
        <f t="shared" si="0"/>
        <v>0</v>
      </c>
      <c r="AQ16" s="163">
        <f t="shared" si="0"/>
        <v>0</v>
      </c>
      <c r="AR16" s="163">
        <f t="shared" si="0"/>
        <v>0</v>
      </c>
      <c r="AS16" s="163">
        <f t="shared" si="0"/>
        <v>0</v>
      </c>
      <c r="AT16" s="163">
        <f t="shared" si="0"/>
        <v>0</v>
      </c>
      <c r="AU16" s="163">
        <f t="shared" si="0"/>
        <v>0</v>
      </c>
      <c r="AV16" s="163">
        <f t="shared" si="0"/>
        <v>0</v>
      </c>
      <c r="AW16" s="163">
        <f t="shared" si="0"/>
        <v>0</v>
      </c>
      <c r="AX16" s="163">
        <f t="shared" si="0"/>
        <v>0</v>
      </c>
      <c r="AY16" s="163">
        <f t="shared" si="0"/>
        <v>0</v>
      </c>
      <c r="AZ16" s="163">
        <f t="shared" si="0"/>
        <v>0</v>
      </c>
    </row>
    <row r="17" spans="2:52" ht="30" customHeight="1" x14ac:dyDescent="0.15">
      <c r="B17" s="20">
        <v>7</v>
      </c>
      <c r="C17" s="90" t="s">
        <v>44</v>
      </c>
      <c r="D17" s="90" t="s">
        <v>62</v>
      </c>
      <c r="E17" s="91"/>
      <c r="F17" s="113"/>
      <c r="G17" s="114"/>
      <c r="H17" s="115"/>
      <c r="I17" s="115"/>
      <c r="J17" s="115"/>
      <c r="K17" s="115"/>
      <c r="L17" s="116"/>
      <c r="M17" s="117"/>
      <c r="N17" s="118"/>
      <c r="O17" s="119"/>
      <c r="P17" s="119"/>
      <c r="Q17" s="108"/>
      <c r="R17" s="115"/>
      <c r="S17" s="115"/>
      <c r="T17" s="116"/>
      <c r="U17" s="149">
        <f t="shared" si="1"/>
        <v>0</v>
      </c>
      <c r="V17" s="134"/>
      <c r="W17" s="147"/>
      <c r="X17" s="129"/>
      <c r="Y17" s="130"/>
      <c r="Z17" s="47"/>
      <c r="AA17" s="157" t="str">
        <f t="shared" si="2"/>
        <v>○</v>
      </c>
      <c r="AB17" s="158">
        <f t="shared" si="3"/>
        <v>0</v>
      </c>
      <c r="AC17" s="159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1"/>
      <c r="AO17" s="162">
        <f t="shared" si="0"/>
        <v>0</v>
      </c>
      <c r="AP17" s="163">
        <f t="shared" si="0"/>
        <v>0</v>
      </c>
      <c r="AQ17" s="163">
        <f t="shared" si="0"/>
        <v>0</v>
      </c>
      <c r="AR17" s="163">
        <f t="shared" si="0"/>
        <v>0</v>
      </c>
      <c r="AS17" s="163">
        <f t="shared" si="0"/>
        <v>0</v>
      </c>
      <c r="AT17" s="163">
        <f t="shared" si="0"/>
        <v>0</v>
      </c>
      <c r="AU17" s="163">
        <f t="shared" si="0"/>
        <v>0</v>
      </c>
      <c r="AV17" s="163">
        <f t="shared" si="0"/>
        <v>0</v>
      </c>
      <c r="AW17" s="163">
        <f t="shared" si="0"/>
        <v>0</v>
      </c>
      <c r="AX17" s="163">
        <f t="shared" si="0"/>
        <v>0</v>
      </c>
      <c r="AY17" s="163">
        <f t="shared" si="0"/>
        <v>0</v>
      </c>
      <c r="AZ17" s="163">
        <f t="shared" si="0"/>
        <v>0</v>
      </c>
    </row>
    <row r="18" spans="2:52" ht="30" customHeight="1" x14ac:dyDescent="0.15">
      <c r="B18" s="20">
        <v>8</v>
      </c>
      <c r="C18" s="90" t="s">
        <v>60</v>
      </c>
      <c r="D18" s="90" t="s">
        <v>61</v>
      </c>
      <c r="E18" s="91"/>
      <c r="F18" s="113"/>
      <c r="G18" s="114"/>
      <c r="H18" s="115"/>
      <c r="I18" s="115"/>
      <c r="J18" s="115"/>
      <c r="K18" s="115"/>
      <c r="L18" s="116"/>
      <c r="M18" s="117"/>
      <c r="N18" s="118"/>
      <c r="O18" s="119"/>
      <c r="P18" s="119"/>
      <c r="Q18" s="108"/>
      <c r="R18" s="115"/>
      <c r="S18" s="115"/>
      <c r="T18" s="116"/>
      <c r="U18" s="149">
        <f t="shared" si="1"/>
        <v>0</v>
      </c>
      <c r="V18" s="134"/>
      <c r="W18" s="147"/>
      <c r="X18" s="129"/>
      <c r="Y18" s="130"/>
      <c r="Z18" s="47"/>
      <c r="AA18" s="157" t="str">
        <f t="shared" si="2"/>
        <v>○</v>
      </c>
      <c r="AB18" s="158">
        <f t="shared" si="3"/>
        <v>0</v>
      </c>
      <c r="AC18" s="159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1"/>
      <c r="AO18" s="162">
        <f t="shared" si="0"/>
        <v>0</v>
      </c>
      <c r="AP18" s="163">
        <f t="shared" si="0"/>
        <v>0</v>
      </c>
      <c r="AQ18" s="163">
        <f t="shared" si="0"/>
        <v>0</v>
      </c>
      <c r="AR18" s="163">
        <f t="shared" si="0"/>
        <v>0</v>
      </c>
      <c r="AS18" s="163">
        <f t="shared" si="0"/>
        <v>0</v>
      </c>
      <c r="AT18" s="163">
        <f t="shared" si="0"/>
        <v>0</v>
      </c>
      <c r="AU18" s="163">
        <f t="shared" si="0"/>
        <v>0</v>
      </c>
      <c r="AV18" s="163">
        <f t="shared" si="0"/>
        <v>0</v>
      </c>
      <c r="AW18" s="163">
        <f t="shared" si="0"/>
        <v>0</v>
      </c>
      <c r="AX18" s="163">
        <f t="shared" si="0"/>
        <v>0</v>
      </c>
      <c r="AY18" s="163">
        <f t="shared" si="0"/>
        <v>0</v>
      </c>
      <c r="AZ18" s="163">
        <f t="shared" si="0"/>
        <v>0</v>
      </c>
    </row>
    <row r="19" spans="2:52" ht="30" customHeight="1" x14ac:dyDescent="0.15">
      <c r="B19" s="20">
        <v>9</v>
      </c>
      <c r="C19" s="92" t="s">
        <v>56</v>
      </c>
      <c r="D19" s="92" t="s">
        <v>58</v>
      </c>
      <c r="E19" s="91"/>
      <c r="F19" s="113"/>
      <c r="G19" s="114"/>
      <c r="H19" s="115"/>
      <c r="I19" s="115"/>
      <c r="J19" s="115"/>
      <c r="K19" s="115"/>
      <c r="L19" s="116"/>
      <c r="M19" s="117"/>
      <c r="N19" s="118"/>
      <c r="O19" s="119"/>
      <c r="P19" s="119"/>
      <c r="Q19" s="108"/>
      <c r="R19" s="115"/>
      <c r="S19" s="115"/>
      <c r="T19" s="116"/>
      <c r="U19" s="149">
        <f t="shared" si="1"/>
        <v>0</v>
      </c>
      <c r="V19" s="134"/>
      <c r="W19" s="147"/>
      <c r="X19" s="129"/>
      <c r="Y19" s="130"/>
      <c r="Z19" s="47"/>
      <c r="AA19" s="157" t="str">
        <f t="shared" si="2"/>
        <v>○</v>
      </c>
      <c r="AB19" s="158">
        <f t="shared" si="3"/>
        <v>0</v>
      </c>
      <c r="AC19" s="159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1"/>
      <c r="AO19" s="162">
        <f t="shared" si="0"/>
        <v>0</v>
      </c>
      <c r="AP19" s="163">
        <f t="shared" si="0"/>
        <v>0</v>
      </c>
      <c r="AQ19" s="163">
        <f t="shared" si="0"/>
        <v>0</v>
      </c>
      <c r="AR19" s="163">
        <f t="shared" si="0"/>
        <v>0</v>
      </c>
      <c r="AS19" s="163">
        <f t="shared" si="0"/>
        <v>0</v>
      </c>
      <c r="AT19" s="163">
        <f t="shared" si="0"/>
        <v>0</v>
      </c>
      <c r="AU19" s="163">
        <f t="shared" si="0"/>
        <v>0</v>
      </c>
      <c r="AV19" s="163">
        <f t="shared" si="0"/>
        <v>0</v>
      </c>
      <c r="AW19" s="163">
        <f t="shared" si="0"/>
        <v>0</v>
      </c>
      <c r="AX19" s="163">
        <f t="shared" si="0"/>
        <v>0</v>
      </c>
      <c r="AY19" s="163">
        <f t="shared" si="0"/>
        <v>0</v>
      </c>
      <c r="AZ19" s="163">
        <f t="shared" si="0"/>
        <v>0</v>
      </c>
    </row>
    <row r="20" spans="2:52" ht="30" customHeight="1" x14ac:dyDescent="0.15">
      <c r="B20" s="20">
        <v>10</v>
      </c>
      <c r="C20" s="92" t="s">
        <v>52</v>
      </c>
      <c r="D20" s="92" t="s">
        <v>63</v>
      </c>
      <c r="E20" s="53"/>
      <c r="F20" s="113"/>
      <c r="G20" s="114"/>
      <c r="H20" s="115"/>
      <c r="I20" s="115"/>
      <c r="J20" s="115"/>
      <c r="K20" s="115"/>
      <c r="L20" s="116"/>
      <c r="M20" s="117"/>
      <c r="N20" s="118"/>
      <c r="O20" s="119"/>
      <c r="P20" s="119"/>
      <c r="Q20" s="108"/>
      <c r="R20" s="115"/>
      <c r="S20" s="115"/>
      <c r="T20" s="116"/>
      <c r="U20" s="149">
        <f t="shared" si="1"/>
        <v>0</v>
      </c>
      <c r="V20" s="134"/>
      <c r="W20" s="147"/>
      <c r="X20" s="129"/>
      <c r="Y20" s="130" t="s">
        <v>64</v>
      </c>
      <c r="Z20" s="47"/>
      <c r="AA20" s="157" t="str">
        <f t="shared" si="2"/>
        <v>○</v>
      </c>
      <c r="AB20" s="158">
        <f t="shared" si="3"/>
        <v>0</v>
      </c>
      <c r="AC20" s="159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1"/>
      <c r="AO20" s="162">
        <f t="shared" si="0"/>
        <v>0</v>
      </c>
      <c r="AP20" s="163">
        <f t="shared" si="0"/>
        <v>0</v>
      </c>
      <c r="AQ20" s="163">
        <f t="shared" si="0"/>
        <v>0</v>
      </c>
      <c r="AR20" s="163">
        <f t="shared" si="0"/>
        <v>0</v>
      </c>
      <c r="AS20" s="163">
        <f t="shared" si="0"/>
        <v>0</v>
      </c>
      <c r="AT20" s="163">
        <f t="shared" si="0"/>
        <v>0</v>
      </c>
      <c r="AU20" s="163">
        <f t="shared" si="0"/>
        <v>0</v>
      </c>
      <c r="AV20" s="163">
        <f t="shared" si="0"/>
        <v>0</v>
      </c>
      <c r="AW20" s="163">
        <f t="shared" si="0"/>
        <v>0</v>
      </c>
      <c r="AX20" s="163">
        <f t="shared" si="0"/>
        <v>0</v>
      </c>
      <c r="AY20" s="163">
        <f t="shared" si="0"/>
        <v>0</v>
      </c>
      <c r="AZ20" s="163">
        <f t="shared" si="0"/>
        <v>0</v>
      </c>
    </row>
    <row r="21" spans="2:52" ht="30" customHeight="1" x14ac:dyDescent="0.15">
      <c r="B21" s="20">
        <v>11</v>
      </c>
      <c r="C21" s="90" t="s">
        <v>65</v>
      </c>
      <c r="D21" s="90" t="s">
        <v>66</v>
      </c>
      <c r="E21" s="53"/>
      <c r="F21" s="106"/>
      <c r="G21" s="107"/>
      <c r="H21" s="108"/>
      <c r="I21" s="108"/>
      <c r="J21" s="108"/>
      <c r="K21" s="108"/>
      <c r="L21" s="109"/>
      <c r="M21" s="110"/>
      <c r="N21" s="111"/>
      <c r="O21" s="112"/>
      <c r="P21" s="112"/>
      <c r="Q21" s="108"/>
      <c r="R21" s="108"/>
      <c r="S21" s="108"/>
      <c r="T21" s="109"/>
      <c r="U21" s="149">
        <f t="shared" si="1"/>
        <v>0</v>
      </c>
      <c r="V21" s="133"/>
      <c r="W21" s="146"/>
      <c r="X21" s="127"/>
      <c r="Y21" s="130"/>
      <c r="Z21" s="45"/>
      <c r="AA21" s="157" t="str">
        <f t="shared" si="2"/>
        <v>○</v>
      </c>
      <c r="AB21" s="158">
        <f t="shared" si="3"/>
        <v>0</v>
      </c>
      <c r="AC21" s="159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1"/>
      <c r="AO21" s="162">
        <f t="shared" si="0"/>
        <v>0</v>
      </c>
      <c r="AP21" s="163">
        <f t="shared" si="0"/>
        <v>0</v>
      </c>
      <c r="AQ21" s="163">
        <f t="shared" si="0"/>
        <v>0</v>
      </c>
      <c r="AR21" s="163">
        <f t="shared" si="0"/>
        <v>0</v>
      </c>
      <c r="AS21" s="163">
        <f t="shared" si="0"/>
        <v>0</v>
      </c>
      <c r="AT21" s="163">
        <f t="shared" si="0"/>
        <v>0</v>
      </c>
      <c r="AU21" s="163">
        <f t="shared" si="0"/>
        <v>0</v>
      </c>
      <c r="AV21" s="163">
        <f t="shared" si="0"/>
        <v>0</v>
      </c>
      <c r="AW21" s="163">
        <f t="shared" si="0"/>
        <v>0</v>
      </c>
      <c r="AX21" s="163">
        <f t="shared" si="0"/>
        <v>0</v>
      </c>
      <c r="AY21" s="163">
        <f t="shared" si="0"/>
        <v>0</v>
      </c>
      <c r="AZ21" s="163">
        <f t="shared" si="0"/>
        <v>0</v>
      </c>
    </row>
    <row r="22" spans="2:52" ht="30" customHeight="1" x14ac:dyDescent="0.15">
      <c r="B22" s="20">
        <v>12</v>
      </c>
      <c r="C22" s="90" t="s">
        <v>67</v>
      </c>
      <c r="D22" s="90" t="s">
        <v>68</v>
      </c>
      <c r="E22" s="91"/>
      <c r="F22" s="106"/>
      <c r="G22" s="107"/>
      <c r="H22" s="108"/>
      <c r="I22" s="108"/>
      <c r="J22" s="108"/>
      <c r="K22" s="108"/>
      <c r="L22" s="109"/>
      <c r="M22" s="110"/>
      <c r="N22" s="111"/>
      <c r="O22" s="112"/>
      <c r="P22" s="112"/>
      <c r="Q22" s="108"/>
      <c r="R22" s="108"/>
      <c r="S22" s="108"/>
      <c r="T22" s="109"/>
      <c r="U22" s="149">
        <f t="shared" si="1"/>
        <v>0</v>
      </c>
      <c r="V22" s="133"/>
      <c r="W22" s="146"/>
      <c r="X22" s="127"/>
      <c r="Y22" s="128" t="s">
        <v>70</v>
      </c>
      <c r="Z22" s="45"/>
      <c r="AA22" s="157" t="str">
        <f t="shared" si="2"/>
        <v>○</v>
      </c>
      <c r="AB22" s="158">
        <f t="shared" si="3"/>
        <v>0</v>
      </c>
      <c r="AC22" s="159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1"/>
      <c r="AO22" s="162">
        <f t="shared" si="0"/>
        <v>0</v>
      </c>
      <c r="AP22" s="163">
        <f t="shared" si="0"/>
        <v>0</v>
      </c>
      <c r="AQ22" s="163">
        <f t="shared" si="0"/>
        <v>0</v>
      </c>
      <c r="AR22" s="163">
        <f t="shared" si="0"/>
        <v>0</v>
      </c>
      <c r="AS22" s="163">
        <f t="shared" si="0"/>
        <v>0</v>
      </c>
      <c r="AT22" s="163">
        <f t="shared" si="0"/>
        <v>0</v>
      </c>
      <c r="AU22" s="163">
        <f t="shared" si="0"/>
        <v>0</v>
      </c>
      <c r="AV22" s="163">
        <f t="shared" si="0"/>
        <v>0</v>
      </c>
      <c r="AW22" s="163">
        <f t="shared" si="0"/>
        <v>0</v>
      </c>
      <c r="AX22" s="163">
        <f t="shared" si="0"/>
        <v>0</v>
      </c>
      <c r="AY22" s="163">
        <f t="shared" si="0"/>
        <v>0</v>
      </c>
      <c r="AZ22" s="163">
        <f t="shared" si="0"/>
        <v>0</v>
      </c>
    </row>
    <row r="23" spans="2:52" ht="30" customHeight="1" x14ac:dyDescent="0.15">
      <c r="B23" s="20">
        <v>13</v>
      </c>
      <c r="C23" s="90" t="s">
        <v>69</v>
      </c>
      <c r="D23" s="90" t="s">
        <v>71</v>
      </c>
      <c r="E23" s="91"/>
      <c r="F23" s="106"/>
      <c r="G23" s="107"/>
      <c r="H23" s="108"/>
      <c r="I23" s="108"/>
      <c r="J23" s="108"/>
      <c r="K23" s="108"/>
      <c r="L23" s="109"/>
      <c r="M23" s="110"/>
      <c r="N23" s="111"/>
      <c r="O23" s="112"/>
      <c r="P23" s="112"/>
      <c r="Q23" s="108"/>
      <c r="R23" s="108"/>
      <c r="S23" s="108"/>
      <c r="T23" s="109"/>
      <c r="U23" s="149">
        <f t="shared" si="1"/>
        <v>0</v>
      </c>
      <c r="V23" s="133"/>
      <c r="W23" s="146"/>
      <c r="X23" s="127"/>
      <c r="Y23" s="128" t="s">
        <v>42</v>
      </c>
      <c r="Z23" s="45"/>
      <c r="AA23" s="157" t="str">
        <f t="shared" si="2"/>
        <v>○</v>
      </c>
      <c r="AB23" s="158">
        <f t="shared" si="3"/>
        <v>0</v>
      </c>
      <c r="AC23" s="159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1"/>
      <c r="AO23" s="162">
        <f t="shared" si="0"/>
        <v>0</v>
      </c>
      <c r="AP23" s="163">
        <f t="shared" si="0"/>
        <v>0</v>
      </c>
      <c r="AQ23" s="163">
        <f t="shared" si="0"/>
        <v>0</v>
      </c>
      <c r="AR23" s="163">
        <f t="shared" si="0"/>
        <v>0</v>
      </c>
      <c r="AS23" s="163">
        <f t="shared" si="0"/>
        <v>0</v>
      </c>
      <c r="AT23" s="163">
        <f t="shared" si="0"/>
        <v>0</v>
      </c>
      <c r="AU23" s="163">
        <f t="shared" si="0"/>
        <v>0</v>
      </c>
      <c r="AV23" s="163">
        <f t="shared" si="0"/>
        <v>0</v>
      </c>
      <c r="AW23" s="163">
        <f t="shared" si="0"/>
        <v>0</v>
      </c>
      <c r="AX23" s="163">
        <f t="shared" si="0"/>
        <v>0</v>
      </c>
      <c r="AY23" s="163">
        <f t="shared" si="0"/>
        <v>0</v>
      </c>
      <c r="AZ23" s="163">
        <f t="shared" si="0"/>
        <v>0</v>
      </c>
    </row>
    <row r="24" spans="2:52" ht="30" customHeight="1" x14ac:dyDescent="0.15">
      <c r="B24" s="20">
        <v>14</v>
      </c>
      <c r="C24" s="90" t="s">
        <v>93</v>
      </c>
      <c r="D24" s="90" t="s">
        <v>94</v>
      </c>
      <c r="E24" s="91"/>
      <c r="F24" s="106"/>
      <c r="G24" s="107"/>
      <c r="H24" s="108"/>
      <c r="I24" s="108"/>
      <c r="J24" s="108"/>
      <c r="K24" s="108"/>
      <c r="L24" s="109"/>
      <c r="M24" s="110"/>
      <c r="N24" s="111"/>
      <c r="O24" s="112"/>
      <c r="P24" s="112"/>
      <c r="Q24" s="108"/>
      <c r="R24" s="108"/>
      <c r="S24" s="108"/>
      <c r="T24" s="109"/>
      <c r="U24" s="149">
        <f t="shared" si="1"/>
        <v>0</v>
      </c>
      <c r="V24" s="133"/>
      <c r="W24" s="146"/>
      <c r="X24" s="127"/>
      <c r="Y24" s="128"/>
      <c r="Z24" s="45"/>
      <c r="AA24" s="157" t="str">
        <f t="shared" si="2"/>
        <v>○</v>
      </c>
      <c r="AB24" s="158">
        <f t="shared" si="3"/>
        <v>0</v>
      </c>
      <c r="AC24" s="159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1"/>
      <c r="AO24" s="162">
        <f t="shared" si="0"/>
        <v>0</v>
      </c>
      <c r="AP24" s="163">
        <f t="shared" si="0"/>
        <v>0</v>
      </c>
      <c r="AQ24" s="163">
        <f t="shared" si="0"/>
        <v>0</v>
      </c>
      <c r="AR24" s="163">
        <f t="shared" si="0"/>
        <v>0</v>
      </c>
      <c r="AS24" s="163">
        <f t="shared" si="0"/>
        <v>0</v>
      </c>
      <c r="AT24" s="163">
        <f t="shared" si="0"/>
        <v>0</v>
      </c>
      <c r="AU24" s="163">
        <f t="shared" si="0"/>
        <v>0</v>
      </c>
      <c r="AV24" s="163">
        <f t="shared" si="0"/>
        <v>0</v>
      </c>
      <c r="AW24" s="163">
        <f t="shared" si="0"/>
        <v>0</v>
      </c>
      <c r="AX24" s="163">
        <f t="shared" si="0"/>
        <v>0</v>
      </c>
      <c r="AY24" s="163">
        <f t="shared" si="0"/>
        <v>0</v>
      </c>
      <c r="AZ24" s="163">
        <f t="shared" si="0"/>
        <v>0</v>
      </c>
    </row>
    <row r="25" spans="2:52" ht="30" customHeight="1" x14ac:dyDescent="0.15">
      <c r="B25" s="20">
        <v>15</v>
      </c>
      <c r="C25" s="90" t="s">
        <v>72</v>
      </c>
      <c r="D25" s="90"/>
      <c r="E25" s="91"/>
      <c r="F25" s="106"/>
      <c r="G25" s="107"/>
      <c r="H25" s="108"/>
      <c r="I25" s="108"/>
      <c r="J25" s="108"/>
      <c r="K25" s="108"/>
      <c r="L25" s="109"/>
      <c r="M25" s="110"/>
      <c r="N25" s="111"/>
      <c r="O25" s="112"/>
      <c r="P25" s="112"/>
      <c r="Q25" s="108"/>
      <c r="R25" s="108"/>
      <c r="S25" s="108"/>
      <c r="T25" s="109"/>
      <c r="U25" s="149">
        <f t="shared" si="1"/>
        <v>0</v>
      </c>
      <c r="V25" s="133"/>
      <c r="W25" s="146"/>
      <c r="X25" s="127"/>
      <c r="Y25" s="128"/>
      <c r="Z25" s="45"/>
      <c r="AA25" s="157" t="str">
        <f t="shared" si="2"/>
        <v>○</v>
      </c>
      <c r="AB25" s="158">
        <f t="shared" si="3"/>
        <v>0</v>
      </c>
      <c r="AC25" s="159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1"/>
      <c r="AO25" s="162">
        <f t="shared" si="0"/>
        <v>0</v>
      </c>
      <c r="AP25" s="163">
        <f t="shared" si="0"/>
        <v>0</v>
      </c>
      <c r="AQ25" s="163">
        <f t="shared" si="0"/>
        <v>0</v>
      </c>
      <c r="AR25" s="163">
        <f t="shared" si="0"/>
        <v>0</v>
      </c>
      <c r="AS25" s="163">
        <f t="shared" si="0"/>
        <v>0</v>
      </c>
      <c r="AT25" s="163">
        <f t="shared" si="0"/>
        <v>0</v>
      </c>
      <c r="AU25" s="163">
        <f t="shared" si="0"/>
        <v>0</v>
      </c>
      <c r="AV25" s="163">
        <f t="shared" si="0"/>
        <v>0</v>
      </c>
      <c r="AW25" s="163">
        <f t="shared" si="0"/>
        <v>0</v>
      </c>
      <c r="AX25" s="163">
        <f t="shared" si="0"/>
        <v>0</v>
      </c>
      <c r="AY25" s="163">
        <f t="shared" si="0"/>
        <v>0</v>
      </c>
      <c r="AZ25" s="163">
        <f t="shared" si="0"/>
        <v>0</v>
      </c>
    </row>
    <row r="26" spans="2:52" ht="30" customHeight="1" x14ac:dyDescent="0.15">
      <c r="B26" s="20">
        <v>16</v>
      </c>
      <c r="C26" s="90"/>
      <c r="D26" s="90"/>
      <c r="E26" s="91"/>
      <c r="F26" s="106"/>
      <c r="G26" s="107"/>
      <c r="H26" s="108"/>
      <c r="I26" s="108"/>
      <c r="J26" s="108"/>
      <c r="K26" s="108"/>
      <c r="L26" s="109"/>
      <c r="M26" s="110"/>
      <c r="N26" s="111"/>
      <c r="O26" s="112"/>
      <c r="P26" s="112"/>
      <c r="Q26" s="108"/>
      <c r="R26" s="108"/>
      <c r="S26" s="108"/>
      <c r="T26" s="109"/>
      <c r="U26" s="149">
        <f t="shared" si="1"/>
        <v>0</v>
      </c>
      <c r="V26" s="133"/>
      <c r="W26" s="146"/>
      <c r="X26" s="127"/>
      <c r="Y26" s="128"/>
      <c r="Z26" s="45"/>
      <c r="AA26" s="157" t="str">
        <f t="shared" si="2"/>
        <v>○</v>
      </c>
      <c r="AB26" s="158">
        <f t="shared" si="3"/>
        <v>0</v>
      </c>
      <c r="AC26" s="159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1"/>
      <c r="AO26" s="162">
        <f t="shared" si="0"/>
        <v>0</v>
      </c>
      <c r="AP26" s="163">
        <f t="shared" si="0"/>
        <v>0</v>
      </c>
      <c r="AQ26" s="163">
        <f t="shared" si="0"/>
        <v>0</v>
      </c>
      <c r="AR26" s="163">
        <f t="shared" si="0"/>
        <v>0</v>
      </c>
      <c r="AS26" s="163">
        <f t="shared" si="0"/>
        <v>0</v>
      </c>
      <c r="AT26" s="163">
        <f t="shared" si="0"/>
        <v>0</v>
      </c>
      <c r="AU26" s="163">
        <f t="shared" si="0"/>
        <v>0</v>
      </c>
      <c r="AV26" s="163">
        <f t="shared" si="0"/>
        <v>0</v>
      </c>
      <c r="AW26" s="163">
        <f t="shared" si="0"/>
        <v>0</v>
      </c>
      <c r="AX26" s="163">
        <f t="shared" si="0"/>
        <v>0</v>
      </c>
      <c r="AY26" s="163">
        <f t="shared" si="0"/>
        <v>0</v>
      </c>
      <c r="AZ26" s="163">
        <f t="shared" si="0"/>
        <v>0</v>
      </c>
    </row>
    <row r="27" spans="2:52" ht="30" customHeight="1" x14ac:dyDescent="0.15">
      <c r="B27" s="88"/>
      <c r="C27" s="94"/>
      <c r="D27" s="94"/>
      <c r="E27" s="95"/>
      <c r="F27" s="113"/>
      <c r="G27" s="114"/>
      <c r="H27" s="115"/>
      <c r="I27" s="115"/>
      <c r="J27" s="115"/>
      <c r="K27" s="115"/>
      <c r="L27" s="116"/>
      <c r="M27" s="117"/>
      <c r="N27" s="118"/>
      <c r="O27" s="119"/>
      <c r="P27" s="119"/>
      <c r="Q27" s="115"/>
      <c r="R27" s="115"/>
      <c r="S27" s="115"/>
      <c r="T27" s="116"/>
      <c r="U27" s="149">
        <f t="shared" si="1"/>
        <v>0</v>
      </c>
      <c r="V27" s="134"/>
      <c r="W27" s="147"/>
      <c r="X27" s="129"/>
      <c r="Y27" s="130"/>
      <c r="Z27" s="47"/>
      <c r="AA27" s="157" t="str">
        <f t="shared" si="2"/>
        <v>○</v>
      </c>
      <c r="AB27" s="158">
        <f t="shared" si="3"/>
        <v>0</v>
      </c>
      <c r="AC27" s="159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1"/>
      <c r="AO27" s="162">
        <f t="shared" si="0"/>
        <v>0</v>
      </c>
      <c r="AP27" s="163">
        <f t="shared" si="0"/>
        <v>0</v>
      </c>
      <c r="AQ27" s="163">
        <f t="shared" si="0"/>
        <v>0</v>
      </c>
      <c r="AR27" s="163">
        <f t="shared" si="0"/>
        <v>0</v>
      </c>
      <c r="AS27" s="163">
        <f t="shared" si="0"/>
        <v>0</v>
      </c>
      <c r="AT27" s="163">
        <f t="shared" si="0"/>
        <v>0</v>
      </c>
      <c r="AU27" s="163">
        <f t="shared" si="0"/>
        <v>0</v>
      </c>
      <c r="AV27" s="163">
        <f t="shared" si="0"/>
        <v>0</v>
      </c>
      <c r="AW27" s="163">
        <f t="shared" si="0"/>
        <v>0</v>
      </c>
      <c r="AX27" s="163">
        <f t="shared" si="0"/>
        <v>0</v>
      </c>
      <c r="AY27" s="163">
        <f t="shared" si="0"/>
        <v>0</v>
      </c>
      <c r="AZ27" s="163">
        <f t="shared" si="0"/>
        <v>0</v>
      </c>
    </row>
    <row r="28" spans="2:52" ht="30" customHeight="1" thickBot="1" x14ac:dyDescent="0.2">
      <c r="B28" s="21"/>
      <c r="C28" s="96"/>
      <c r="D28" s="97"/>
      <c r="E28" s="98"/>
      <c r="F28" s="120"/>
      <c r="G28" s="121"/>
      <c r="H28" s="122"/>
      <c r="I28" s="122"/>
      <c r="J28" s="122"/>
      <c r="K28" s="122"/>
      <c r="L28" s="123"/>
      <c r="M28" s="124"/>
      <c r="N28" s="125"/>
      <c r="O28" s="126"/>
      <c r="P28" s="126"/>
      <c r="Q28" s="122"/>
      <c r="R28" s="122"/>
      <c r="S28" s="122"/>
      <c r="T28" s="123"/>
      <c r="U28" s="150">
        <f t="shared" si="1"/>
        <v>0</v>
      </c>
      <c r="V28" s="135"/>
      <c r="W28" s="148"/>
      <c r="X28" s="131"/>
      <c r="Y28" s="136"/>
      <c r="Z28" s="132"/>
      <c r="AA28" s="157" t="str">
        <f t="shared" si="2"/>
        <v>○</v>
      </c>
      <c r="AB28" s="158">
        <f t="shared" si="3"/>
        <v>0</v>
      </c>
      <c r="AC28" s="159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1"/>
      <c r="AO28" s="162">
        <f t="shared" si="0"/>
        <v>0</v>
      </c>
      <c r="AP28" s="163">
        <f t="shared" si="0"/>
        <v>0</v>
      </c>
      <c r="AQ28" s="163">
        <f t="shared" si="0"/>
        <v>0</v>
      </c>
      <c r="AR28" s="163">
        <f t="shared" si="0"/>
        <v>0</v>
      </c>
      <c r="AS28" s="163">
        <f t="shared" si="0"/>
        <v>0</v>
      </c>
      <c r="AT28" s="163">
        <f t="shared" si="0"/>
        <v>0</v>
      </c>
      <c r="AU28" s="163">
        <f t="shared" si="0"/>
        <v>0</v>
      </c>
      <c r="AV28" s="163">
        <f t="shared" si="0"/>
        <v>0</v>
      </c>
      <c r="AW28" s="163">
        <f t="shared" si="0"/>
        <v>0</v>
      </c>
      <c r="AX28" s="163">
        <f t="shared" si="0"/>
        <v>0</v>
      </c>
      <c r="AY28" s="163">
        <f t="shared" si="0"/>
        <v>0</v>
      </c>
      <c r="AZ28" s="163">
        <f t="shared" si="0"/>
        <v>0</v>
      </c>
    </row>
    <row r="29" spans="2:52" ht="22.5" customHeight="1" x14ac:dyDescent="0.15">
      <c r="B29" s="4"/>
      <c r="C29" s="40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450" t="s">
        <v>18</v>
      </c>
      <c r="T29" s="451"/>
      <c r="U29" s="137">
        <f>SUM(U11:U28)</f>
        <v>0</v>
      </c>
      <c r="V29" s="138">
        <f>SUM(V11:V28)</f>
        <v>0</v>
      </c>
      <c r="W29" s="139">
        <f>SUM(W11:W28)</f>
        <v>0</v>
      </c>
      <c r="X29" s="12"/>
      <c r="Y29" s="12"/>
      <c r="Z29" s="13"/>
      <c r="AA29" s="13"/>
      <c r="AB29" s="13"/>
      <c r="AM29" s="450" t="s">
        <v>90</v>
      </c>
      <c r="AN29" s="405"/>
      <c r="AO29" s="137">
        <f t="shared" ref="AO29:AZ29" si="4">SUM(AO11:AO28)</f>
        <v>0</v>
      </c>
      <c r="AP29" s="164">
        <f t="shared" si="4"/>
        <v>0</v>
      </c>
      <c r="AQ29" s="164">
        <f t="shared" si="4"/>
        <v>0</v>
      </c>
      <c r="AR29" s="164">
        <f t="shared" si="4"/>
        <v>0</v>
      </c>
      <c r="AS29" s="164">
        <f t="shared" si="4"/>
        <v>0</v>
      </c>
      <c r="AT29" s="164">
        <f t="shared" si="4"/>
        <v>0</v>
      </c>
      <c r="AU29" s="164">
        <f t="shared" si="4"/>
        <v>0</v>
      </c>
      <c r="AV29" s="164">
        <f t="shared" si="4"/>
        <v>0</v>
      </c>
      <c r="AW29" s="164">
        <f t="shared" si="4"/>
        <v>0</v>
      </c>
      <c r="AX29" s="164">
        <f t="shared" si="4"/>
        <v>0</v>
      </c>
      <c r="AY29" s="164">
        <f t="shared" si="4"/>
        <v>0</v>
      </c>
      <c r="AZ29" s="165">
        <f t="shared" si="4"/>
        <v>0</v>
      </c>
    </row>
    <row r="30" spans="2:52" ht="22.5" customHeight="1" x14ac:dyDescent="0.15">
      <c r="B30" s="4"/>
      <c r="C30" s="10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438" t="s">
        <v>1</v>
      </c>
      <c r="T30" s="439"/>
      <c r="U30" s="140">
        <f>SUMIF(Q11:Q28,"●",U11:U28)</f>
        <v>0</v>
      </c>
      <c r="V30" s="141">
        <f>SUMIF(Q11:Q28,"●",V11:V28)</f>
        <v>0</v>
      </c>
      <c r="W30" s="142">
        <f>SUMIF(Q11:Q28,"●",W11:W28)</f>
        <v>0</v>
      </c>
      <c r="X30" s="12"/>
      <c r="Y30" s="12"/>
      <c r="Z30" s="13"/>
      <c r="AA30" s="13"/>
      <c r="AB30" s="13"/>
      <c r="AM30" s="438" t="s">
        <v>91</v>
      </c>
      <c r="AN30" s="406"/>
      <c r="AO30" s="166">
        <f t="shared" ref="AO30" si="5">AO29/60</f>
        <v>0</v>
      </c>
      <c r="AP30" s="167">
        <f>AP29/60</f>
        <v>0</v>
      </c>
      <c r="AQ30" s="167">
        <f t="shared" ref="AQ30:AZ30" si="6">AQ29/60</f>
        <v>0</v>
      </c>
      <c r="AR30" s="167">
        <f t="shared" si="6"/>
        <v>0</v>
      </c>
      <c r="AS30" s="167">
        <f t="shared" si="6"/>
        <v>0</v>
      </c>
      <c r="AT30" s="167">
        <f t="shared" si="6"/>
        <v>0</v>
      </c>
      <c r="AU30" s="167">
        <f t="shared" si="6"/>
        <v>0</v>
      </c>
      <c r="AV30" s="167">
        <f t="shared" si="6"/>
        <v>0</v>
      </c>
      <c r="AW30" s="167">
        <f t="shared" si="6"/>
        <v>0</v>
      </c>
      <c r="AX30" s="167">
        <f t="shared" si="6"/>
        <v>0</v>
      </c>
      <c r="AY30" s="167">
        <f t="shared" si="6"/>
        <v>0</v>
      </c>
      <c r="AZ30" s="168">
        <f t="shared" si="6"/>
        <v>0</v>
      </c>
    </row>
    <row r="31" spans="2:52" ht="22.5" customHeight="1" thickBot="1" x14ac:dyDescent="0.2">
      <c r="S31" s="440" t="s">
        <v>19</v>
      </c>
      <c r="T31" s="441"/>
      <c r="U31" s="143">
        <f>U29-U30</f>
        <v>0</v>
      </c>
      <c r="V31" s="144">
        <f t="shared" ref="V31" si="7">V29-V30</f>
        <v>0</v>
      </c>
      <c r="W31" s="145">
        <f>W29-W30</f>
        <v>0</v>
      </c>
      <c r="AM31" s="456" t="s">
        <v>92</v>
      </c>
      <c r="AN31" s="424"/>
      <c r="AO31" s="169">
        <f>AO30*1.25</f>
        <v>0</v>
      </c>
      <c r="AP31" s="170">
        <v>0</v>
      </c>
      <c r="AQ31" s="170">
        <v>0</v>
      </c>
      <c r="AR31" s="170">
        <v>0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  <c r="AX31" s="170">
        <v>0</v>
      </c>
      <c r="AY31" s="170">
        <v>0</v>
      </c>
      <c r="AZ31" s="171">
        <v>0</v>
      </c>
    </row>
    <row r="34" spans="3:4" x14ac:dyDescent="0.15">
      <c r="C34" s="1" t="s">
        <v>39</v>
      </c>
      <c r="D34" s="151"/>
    </row>
    <row r="35" spans="3:4" x14ac:dyDescent="0.15">
      <c r="C35" s="1" t="s">
        <v>40</v>
      </c>
      <c r="D35" s="151"/>
    </row>
  </sheetData>
  <mergeCells count="61">
    <mergeCell ref="AY9:AY10"/>
    <mergeCell ref="AZ9:AZ10"/>
    <mergeCell ref="AM29:AN29"/>
    <mergeCell ref="AM30:AN30"/>
    <mergeCell ref="AM31:AN31"/>
    <mergeCell ref="AT9:AT10"/>
    <mergeCell ref="AU9:AU10"/>
    <mergeCell ref="AV9:AV10"/>
    <mergeCell ref="AW9:AW10"/>
    <mergeCell ref="AX9:AX10"/>
    <mergeCell ref="AO9:AO10"/>
    <mergeCell ref="AP9:AP10"/>
    <mergeCell ref="AQ9:AQ10"/>
    <mergeCell ref="AR9:AR10"/>
    <mergeCell ref="AS9:AS10"/>
    <mergeCell ref="AA8:AA10"/>
    <mergeCell ref="AB8:AB10"/>
    <mergeCell ref="AC8:AN8"/>
    <mergeCell ref="AO8:AZ8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S30:T30"/>
    <mergeCell ref="S31:T31"/>
    <mergeCell ref="X8:X10"/>
    <mergeCell ref="M9:N9"/>
    <mergeCell ref="O9:P9"/>
    <mergeCell ref="Q9:S9"/>
    <mergeCell ref="T9:T10"/>
    <mergeCell ref="S29:T29"/>
    <mergeCell ref="C6:Z6"/>
    <mergeCell ref="B8:B10"/>
    <mergeCell ref="C8:C10"/>
    <mergeCell ref="D8:D10"/>
    <mergeCell ref="E8:E10"/>
    <mergeCell ref="F8:L8"/>
    <mergeCell ref="M8:T8"/>
    <mergeCell ref="U8:U10"/>
    <mergeCell ref="V8:V10"/>
    <mergeCell ref="W8:W10"/>
    <mergeCell ref="Y8:Y10"/>
    <mergeCell ref="Z8:Z10"/>
    <mergeCell ref="F9:G9"/>
    <mergeCell ref="H9:I9"/>
    <mergeCell ref="J9:K9"/>
    <mergeCell ref="L9:L10"/>
    <mergeCell ref="E2:F2"/>
    <mergeCell ref="G2:J2"/>
    <mergeCell ref="M2:O2"/>
    <mergeCell ref="P2:V2"/>
    <mergeCell ref="C4:K4"/>
    <mergeCell ref="M4:Z4"/>
  </mergeCells>
  <phoneticPr fontId="5"/>
  <conditionalFormatting sqref="H29:I65524 R8 R10 H3:I3 H5:I5 H7:I7 Q11:Q28 J8:J28">
    <cfRule type="cellIs" dxfId="4" priority="7" stopIfTrue="1" operator="equal">
      <formula>"●"</formula>
    </cfRule>
  </conditionalFormatting>
  <conditionalFormatting sqref="E16:E19">
    <cfRule type="expression" dxfId="3" priority="6" stopIfTrue="1">
      <formula>"F15=●"</formula>
    </cfRule>
  </conditionalFormatting>
  <conditionalFormatting sqref="Q25:Q27 J25:J27">
    <cfRule type="cellIs" dxfId="2" priority="3" stopIfTrue="1" operator="equal">
      <formula>"●"</formula>
    </cfRule>
  </conditionalFormatting>
  <conditionalFormatting sqref="E25">
    <cfRule type="expression" dxfId="1" priority="2" stopIfTrue="1">
      <formula>"F15=●"</formula>
    </cfRule>
  </conditionalFormatting>
  <conditionalFormatting sqref="E25">
    <cfRule type="expression" dxfId="0" priority="1" stopIfTrue="1">
      <formula>"F15=●"</formula>
    </cfRule>
  </conditionalFormatting>
  <dataValidations count="8">
    <dataValidation type="list" allowBlank="1" showInputMessage="1" showErrorMessage="1" sqref="JJ65537:JJ65564 TF65537:TF65564 ADB65537:ADB65564 AMX65537:AMX65564 AWT65537:AWT65564 BGP65537:BGP65564 BQL65537:BQL65564 CAH65537:CAH65564 CKD65537:CKD65564 CTZ65537:CTZ65564 DDV65537:DDV65564 DNR65537:DNR65564 DXN65537:DXN65564 EHJ65537:EHJ65564 ERF65537:ERF65564 FBB65537:FBB65564 FKX65537:FKX65564 FUT65537:FUT65564 GEP65537:GEP65564 GOL65537:GOL65564 GYH65537:GYH65564 HID65537:HID65564 HRZ65537:HRZ65564 IBV65537:IBV65564 ILR65537:ILR65564 IVN65537:IVN65564 JFJ65537:JFJ65564 JPF65537:JPF65564 JZB65537:JZB65564 KIX65537:KIX65564 KST65537:KST65564 LCP65537:LCP65564 LML65537:LML65564 LWH65537:LWH65564 MGD65537:MGD65564 MPZ65537:MPZ65564 MZV65537:MZV65564 NJR65537:NJR65564 NTN65537:NTN65564 ODJ65537:ODJ65564 ONF65537:ONF65564 OXB65537:OXB65564 PGX65537:PGX65564 PQT65537:PQT65564 QAP65537:QAP65564 QKL65537:QKL65564 QUH65537:QUH65564 RED65537:RED65564 RNZ65537:RNZ65564 RXV65537:RXV65564 SHR65537:SHR65564 SRN65537:SRN65564 TBJ65537:TBJ65564 TLF65537:TLF65564 TVB65537:TVB65564 UEX65537:UEX65564 UOT65537:UOT65564 UYP65537:UYP65564 VIL65537:VIL65564 VSH65537:VSH65564 WCD65537:WCD65564 WLZ65537:WLZ65564 WVV65537:WVV65564 JJ131073:JJ131100 TF131073:TF131100 ADB131073:ADB131100 AMX131073:AMX131100 AWT131073:AWT131100 BGP131073:BGP131100 BQL131073:BQL131100 CAH131073:CAH131100 CKD131073:CKD131100 CTZ131073:CTZ131100 DDV131073:DDV131100 DNR131073:DNR131100 DXN131073:DXN131100 EHJ131073:EHJ131100 ERF131073:ERF131100 FBB131073:FBB131100 FKX131073:FKX131100 FUT131073:FUT131100 GEP131073:GEP131100 GOL131073:GOL131100 GYH131073:GYH131100 HID131073:HID131100 HRZ131073:HRZ131100 IBV131073:IBV131100 ILR131073:ILR131100 IVN131073:IVN131100 JFJ131073:JFJ131100 JPF131073:JPF131100 JZB131073:JZB131100 KIX131073:KIX131100 KST131073:KST131100 LCP131073:LCP131100 LML131073:LML131100 LWH131073:LWH131100 MGD131073:MGD131100 MPZ131073:MPZ131100 MZV131073:MZV131100 NJR131073:NJR131100 NTN131073:NTN131100 ODJ131073:ODJ131100 ONF131073:ONF131100 OXB131073:OXB131100 PGX131073:PGX131100 PQT131073:PQT131100 QAP131073:QAP131100 QKL131073:QKL131100 QUH131073:QUH131100 RED131073:RED131100 RNZ131073:RNZ131100 RXV131073:RXV131100 SHR131073:SHR131100 SRN131073:SRN131100 TBJ131073:TBJ131100 TLF131073:TLF131100 TVB131073:TVB131100 UEX131073:UEX131100 UOT131073:UOT131100 UYP131073:UYP131100 VIL131073:VIL131100 VSH131073:VSH131100 WCD131073:WCD131100 WLZ131073:WLZ131100 WVV131073:WVV131100 JJ196609:JJ196636 TF196609:TF196636 ADB196609:ADB196636 AMX196609:AMX196636 AWT196609:AWT196636 BGP196609:BGP196636 BQL196609:BQL196636 CAH196609:CAH196636 CKD196609:CKD196636 CTZ196609:CTZ196636 DDV196609:DDV196636 DNR196609:DNR196636 DXN196609:DXN196636 EHJ196609:EHJ196636 ERF196609:ERF196636 FBB196609:FBB196636 FKX196609:FKX196636 FUT196609:FUT196636 GEP196609:GEP196636 GOL196609:GOL196636 GYH196609:GYH196636 HID196609:HID196636 HRZ196609:HRZ196636 IBV196609:IBV196636 ILR196609:ILR196636 IVN196609:IVN196636 JFJ196609:JFJ196636 JPF196609:JPF196636 JZB196609:JZB196636 KIX196609:KIX196636 KST196609:KST196636 LCP196609:LCP196636 LML196609:LML196636 LWH196609:LWH196636 MGD196609:MGD196636 MPZ196609:MPZ196636 MZV196609:MZV196636 NJR196609:NJR196636 NTN196609:NTN196636 ODJ196609:ODJ196636 ONF196609:ONF196636 OXB196609:OXB196636 PGX196609:PGX196636 PQT196609:PQT196636 QAP196609:QAP196636 QKL196609:QKL196636 QUH196609:QUH196636 RED196609:RED196636 RNZ196609:RNZ196636 RXV196609:RXV196636 SHR196609:SHR196636 SRN196609:SRN196636 TBJ196609:TBJ196636 TLF196609:TLF196636 TVB196609:TVB196636 UEX196609:UEX196636 UOT196609:UOT196636 UYP196609:UYP196636 VIL196609:VIL196636 VSH196609:VSH196636 WCD196609:WCD196636 WLZ196609:WLZ196636 WVV196609:WVV196636 JJ262145:JJ262172 TF262145:TF262172 ADB262145:ADB262172 AMX262145:AMX262172 AWT262145:AWT262172 BGP262145:BGP262172 BQL262145:BQL262172 CAH262145:CAH262172 CKD262145:CKD262172 CTZ262145:CTZ262172 DDV262145:DDV262172 DNR262145:DNR262172 DXN262145:DXN262172 EHJ262145:EHJ262172 ERF262145:ERF262172 FBB262145:FBB262172 FKX262145:FKX262172 FUT262145:FUT262172 GEP262145:GEP262172 GOL262145:GOL262172 GYH262145:GYH262172 HID262145:HID262172 HRZ262145:HRZ262172 IBV262145:IBV262172 ILR262145:ILR262172 IVN262145:IVN262172 JFJ262145:JFJ262172 JPF262145:JPF262172 JZB262145:JZB262172 KIX262145:KIX262172 KST262145:KST262172 LCP262145:LCP262172 LML262145:LML262172 LWH262145:LWH262172 MGD262145:MGD262172 MPZ262145:MPZ262172 MZV262145:MZV262172 NJR262145:NJR262172 NTN262145:NTN262172 ODJ262145:ODJ262172 ONF262145:ONF262172 OXB262145:OXB262172 PGX262145:PGX262172 PQT262145:PQT262172 QAP262145:QAP262172 QKL262145:QKL262172 QUH262145:QUH262172 RED262145:RED262172 RNZ262145:RNZ262172 RXV262145:RXV262172 SHR262145:SHR262172 SRN262145:SRN262172 TBJ262145:TBJ262172 TLF262145:TLF262172 TVB262145:TVB262172 UEX262145:UEX262172 UOT262145:UOT262172 UYP262145:UYP262172 VIL262145:VIL262172 VSH262145:VSH262172 WCD262145:WCD262172 WLZ262145:WLZ262172 WVV262145:WVV262172 JJ327681:JJ327708 TF327681:TF327708 ADB327681:ADB327708 AMX327681:AMX327708 AWT327681:AWT327708 BGP327681:BGP327708 BQL327681:BQL327708 CAH327681:CAH327708 CKD327681:CKD327708 CTZ327681:CTZ327708 DDV327681:DDV327708 DNR327681:DNR327708 DXN327681:DXN327708 EHJ327681:EHJ327708 ERF327681:ERF327708 FBB327681:FBB327708 FKX327681:FKX327708 FUT327681:FUT327708 GEP327681:GEP327708 GOL327681:GOL327708 GYH327681:GYH327708 HID327681:HID327708 HRZ327681:HRZ327708 IBV327681:IBV327708 ILR327681:ILR327708 IVN327681:IVN327708 JFJ327681:JFJ327708 JPF327681:JPF327708 JZB327681:JZB327708 KIX327681:KIX327708 KST327681:KST327708 LCP327681:LCP327708 LML327681:LML327708 LWH327681:LWH327708 MGD327681:MGD327708 MPZ327681:MPZ327708 MZV327681:MZV327708 NJR327681:NJR327708 NTN327681:NTN327708 ODJ327681:ODJ327708 ONF327681:ONF327708 OXB327681:OXB327708 PGX327681:PGX327708 PQT327681:PQT327708 QAP327681:QAP327708 QKL327681:QKL327708 QUH327681:QUH327708 RED327681:RED327708 RNZ327681:RNZ327708 RXV327681:RXV327708 SHR327681:SHR327708 SRN327681:SRN327708 TBJ327681:TBJ327708 TLF327681:TLF327708 TVB327681:TVB327708 UEX327681:UEX327708 UOT327681:UOT327708 UYP327681:UYP327708 VIL327681:VIL327708 VSH327681:VSH327708 WCD327681:WCD327708 WLZ327681:WLZ327708 WVV327681:WVV327708 JJ393217:JJ393244 TF393217:TF393244 ADB393217:ADB393244 AMX393217:AMX393244 AWT393217:AWT393244 BGP393217:BGP393244 BQL393217:BQL393244 CAH393217:CAH393244 CKD393217:CKD393244 CTZ393217:CTZ393244 DDV393217:DDV393244 DNR393217:DNR393244 DXN393217:DXN393244 EHJ393217:EHJ393244 ERF393217:ERF393244 FBB393217:FBB393244 FKX393217:FKX393244 FUT393217:FUT393244 GEP393217:GEP393244 GOL393217:GOL393244 GYH393217:GYH393244 HID393217:HID393244 HRZ393217:HRZ393244 IBV393217:IBV393244 ILR393217:ILR393244 IVN393217:IVN393244 JFJ393217:JFJ393244 JPF393217:JPF393244 JZB393217:JZB393244 KIX393217:KIX393244 KST393217:KST393244 LCP393217:LCP393244 LML393217:LML393244 LWH393217:LWH393244 MGD393217:MGD393244 MPZ393217:MPZ393244 MZV393217:MZV393244 NJR393217:NJR393244 NTN393217:NTN393244 ODJ393217:ODJ393244 ONF393217:ONF393244 OXB393217:OXB393244 PGX393217:PGX393244 PQT393217:PQT393244 QAP393217:QAP393244 QKL393217:QKL393244 QUH393217:QUH393244 RED393217:RED393244 RNZ393217:RNZ393244 RXV393217:RXV393244 SHR393217:SHR393244 SRN393217:SRN393244 TBJ393217:TBJ393244 TLF393217:TLF393244 TVB393217:TVB393244 UEX393217:UEX393244 UOT393217:UOT393244 UYP393217:UYP393244 VIL393217:VIL393244 VSH393217:VSH393244 WCD393217:WCD393244 WLZ393217:WLZ393244 WVV393217:WVV393244 JJ458753:JJ458780 TF458753:TF458780 ADB458753:ADB458780 AMX458753:AMX458780 AWT458753:AWT458780 BGP458753:BGP458780 BQL458753:BQL458780 CAH458753:CAH458780 CKD458753:CKD458780 CTZ458753:CTZ458780 DDV458753:DDV458780 DNR458753:DNR458780 DXN458753:DXN458780 EHJ458753:EHJ458780 ERF458753:ERF458780 FBB458753:FBB458780 FKX458753:FKX458780 FUT458753:FUT458780 GEP458753:GEP458780 GOL458753:GOL458780 GYH458753:GYH458780 HID458753:HID458780 HRZ458753:HRZ458780 IBV458753:IBV458780 ILR458753:ILR458780 IVN458753:IVN458780 JFJ458753:JFJ458780 JPF458753:JPF458780 JZB458753:JZB458780 KIX458753:KIX458780 KST458753:KST458780 LCP458753:LCP458780 LML458753:LML458780 LWH458753:LWH458780 MGD458753:MGD458780 MPZ458753:MPZ458780 MZV458753:MZV458780 NJR458753:NJR458780 NTN458753:NTN458780 ODJ458753:ODJ458780 ONF458753:ONF458780 OXB458753:OXB458780 PGX458753:PGX458780 PQT458753:PQT458780 QAP458753:QAP458780 QKL458753:QKL458780 QUH458753:QUH458780 RED458753:RED458780 RNZ458753:RNZ458780 RXV458753:RXV458780 SHR458753:SHR458780 SRN458753:SRN458780 TBJ458753:TBJ458780 TLF458753:TLF458780 TVB458753:TVB458780 UEX458753:UEX458780 UOT458753:UOT458780 UYP458753:UYP458780 VIL458753:VIL458780 VSH458753:VSH458780 WCD458753:WCD458780 WLZ458753:WLZ458780 WVV458753:WVV458780 JJ524289:JJ524316 TF524289:TF524316 ADB524289:ADB524316 AMX524289:AMX524316 AWT524289:AWT524316 BGP524289:BGP524316 BQL524289:BQL524316 CAH524289:CAH524316 CKD524289:CKD524316 CTZ524289:CTZ524316 DDV524289:DDV524316 DNR524289:DNR524316 DXN524289:DXN524316 EHJ524289:EHJ524316 ERF524289:ERF524316 FBB524289:FBB524316 FKX524289:FKX524316 FUT524289:FUT524316 GEP524289:GEP524316 GOL524289:GOL524316 GYH524289:GYH524316 HID524289:HID524316 HRZ524289:HRZ524316 IBV524289:IBV524316 ILR524289:ILR524316 IVN524289:IVN524316 JFJ524289:JFJ524316 JPF524289:JPF524316 JZB524289:JZB524316 KIX524289:KIX524316 KST524289:KST524316 LCP524289:LCP524316 LML524289:LML524316 LWH524289:LWH524316 MGD524289:MGD524316 MPZ524289:MPZ524316 MZV524289:MZV524316 NJR524289:NJR524316 NTN524289:NTN524316 ODJ524289:ODJ524316 ONF524289:ONF524316 OXB524289:OXB524316 PGX524289:PGX524316 PQT524289:PQT524316 QAP524289:QAP524316 QKL524289:QKL524316 QUH524289:QUH524316 RED524289:RED524316 RNZ524289:RNZ524316 RXV524289:RXV524316 SHR524289:SHR524316 SRN524289:SRN524316 TBJ524289:TBJ524316 TLF524289:TLF524316 TVB524289:TVB524316 UEX524289:UEX524316 UOT524289:UOT524316 UYP524289:UYP524316 VIL524289:VIL524316 VSH524289:VSH524316 WCD524289:WCD524316 WLZ524289:WLZ524316 WVV524289:WVV524316 JJ589825:JJ589852 TF589825:TF589852 ADB589825:ADB589852 AMX589825:AMX589852 AWT589825:AWT589852 BGP589825:BGP589852 BQL589825:BQL589852 CAH589825:CAH589852 CKD589825:CKD589852 CTZ589825:CTZ589852 DDV589825:DDV589852 DNR589825:DNR589852 DXN589825:DXN589852 EHJ589825:EHJ589852 ERF589825:ERF589852 FBB589825:FBB589852 FKX589825:FKX589852 FUT589825:FUT589852 GEP589825:GEP589852 GOL589825:GOL589852 GYH589825:GYH589852 HID589825:HID589852 HRZ589825:HRZ589852 IBV589825:IBV589852 ILR589825:ILR589852 IVN589825:IVN589852 JFJ589825:JFJ589852 JPF589825:JPF589852 JZB589825:JZB589852 KIX589825:KIX589852 KST589825:KST589852 LCP589825:LCP589852 LML589825:LML589852 LWH589825:LWH589852 MGD589825:MGD589852 MPZ589825:MPZ589852 MZV589825:MZV589852 NJR589825:NJR589852 NTN589825:NTN589852 ODJ589825:ODJ589852 ONF589825:ONF589852 OXB589825:OXB589852 PGX589825:PGX589852 PQT589825:PQT589852 QAP589825:QAP589852 QKL589825:QKL589852 QUH589825:QUH589852 RED589825:RED589852 RNZ589825:RNZ589852 RXV589825:RXV589852 SHR589825:SHR589852 SRN589825:SRN589852 TBJ589825:TBJ589852 TLF589825:TLF589852 TVB589825:TVB589852 UEX589825:UEX589852 UOT589825:UOT589852 UYP589825:UYP589852 VIL589825:VIL589852 VSH589825:VSH589852 WCD589825:WCD589852 WLZ589825:WLZ589852 WVV589825:WVV589852 JJ655361:JJ655388 TF655361:TF655388 ADB655361:ADB655388 AMX655361:AMX655388 AWT655361:AWT655388 BGP655361:BGP655388 BQL655361:BQL655388 CAH655361:CAH655388 CKD655361:CKD655388 CTZ655361:CTZ655388 DDV655361:DDV655388 DNR655361:DNR655388 DXN655361:DXN655388 EHJ655361:EHJ655388 ERF655361:ERF655388 FBB655361:FBB655388 FKX655361:FKX655388 FUT655361:FUT655388 GEP655361:GEP655388 GOL655361:GOL655388 GYH655361:GYH655388 HID655361:HID655388 HRZ655361:HRZ655388 IBV655361:IBV655388 ILR655361:ILR655388 IVN655361:IVN655388 JFJ655361:JFJ655388 JPF655361:JPF655388 JZB655361:JZB655388 KIX655361:KIX655388 KST655361:KST655388 LCP655361:LCP655388 LML655361:LML655388 LWH655361:LWH655388 MGD655361:MGD655388 MPZ655361:MPZ655388 MZV655361:MZV655388 NJR655361:NJR655388 NTN655361:NTN655388 ODJ655361:ODJ655388 ONF655361:ONF655388 OXB655361:OXB655388 PGX655361:PGX655388 PQT655361:PQT655388 QAP655361:QAP655388 QKL655361:QKL655388 QUH655361:QUH655388 RED655361:RED655388 RNZ655361:RNZ655388 RXV655361:RXV655388 SHR655361:SHR655388 SRN655361:SRN655388 TBJ655361:TBJ655388 TLF655361:TLF655388 TVB655361:TVB655388 UEX655361:UEX655388 UOT655361:UOT655388 UYP655361:UYP655388 VIL655361:VIL655388 VSH655361:VSH655388 WCD655361:WCD655388 WLZ655361:WLZ655388 WVV655361:WVV655388 JJ720897:JJ720924 TF720897:TF720924 ADB720897:ADB720924 AMX720897:AMX720924 AWT720897:AWT720924 BGP720897:BGP720924 BQL720897:BQL720924 CAH720897:CAH720924 CKD720897:CKD720924 CTZ720897:CTZ720924 DDV720897:DDV720924 DNR720897:DNR720924 DXN720897:DXN720924 EHJ720897:EHJ720924 ERF720897:ERF720924 FBB720897:FBB720924 FKX720897:FKX720924 FUT720897:FUT720924 GEP720897:GEP720924 GOL720897:GOL720924 GYH720897:GYH720924 HID720897:HID720924 HRZ720897:HRZ720924 IBV720897:IBV720924 ILR720897:ILR720924 IVN720897:IVN720924 JFJ720897:JFJ720924 JPF720897:JPF720924 JZB720897:JZB720924 KIX720897:KIX720924 KST720897:KST720924 LCP720897:LCP720924 LML720897:LML720924 LWH720897:LWH720924 MGD720897:MGD720924 MPZ720897:MPZ720924 MZV720897:MZV720924 NJR720897:NJR720924 NTN720897:NTN720924 ODJ720897:ODJ720924 ONF720897:ONF720924 OXB720897:OXB720924 PGX720897:PGX720924 PQT720897:PQT720924 QAP720897:QAP720924 QKL720897:QKL720924 QUH720897:QUH720924 RED720897:RED720924 RNZ720897:RNZ720924 RXV720897:RXV720924 SHR720897:SHR720924 SRN720897:SRN720924 TBJ720897:TBJ720924 TLF720897:TLF720924 TVB720897:TVB720924 UEX720897:UEX720924 UOT720897:UOT720924 UYP720897:UYP720924 VIL720897:VIL720924 VSH720897:VSH720924 WCD720897:WCD720924 WLZ720897:WLZ720924 WVV720897:WVV720924 JJ786433:JJ786460 TF786433:TF786460 ADB786433:ADB786460 AMX786433:AMX786460 AWT786433:AWT786460 BGP786433:BGP786460 BQL786433:BQL786460 CAH786433:CAH786460 CKD786433:CKD786460 CTZ786433:CTZ786460 DDV786433:DDV786460 DNR786433:DNR786460 DXN786433:DXN786460 EHJ786433:EHJ786460 ERF786433:ERF786460 FBB786433:FBB786460 FKX786433:FKX786460 FUT786433:FUT786460 GEP786433:GEP786460 GOL786433:GOL786460 GYH786433:GYH786460 HID786433:HID786460 HRZ786433:HRZ786460 IBV786433:IBV786460 ILR786433:ILR786460 IVN786433:IVN786460 JFJ786433:JFJ786460 JPF786433:JPF786460 JZB786433:JZB786460 KIX786433:KIX786460 KST786433:KST786460 LCP786433:LCP786460 LML786433:LML786460 LWH786433:LWH786460 MGD786433:MGD786460 MPZ786433:MPZ786460 MZV786433:MZV786460 NJR786433:NJR786460 NTN786433:NTN786460 ODJ786433:ODJ786460 ONF786433:ONF786460 OXB786433:OXB786460 PGX786433:PGX786460 PQT786433:PQT786460 QAP786433:QAP786460 QKL786433:QKL786460 QUH786433:QUH786460 RED786433:RED786460 RNZ786433:RNZ786460 RXV786433:RXV786460 SHR786433:SHR786460 SRN786433:SRN786460 TBJ786433:TBJ786460 TLF786433:TLF786460 TVB786433:TVB786460 UEX786433:UEX786460 UOT786433:UOT786460 UYP786433:UYP786460 VIL786433:VIL786460 VSH786433:VSH786460 WCD786433:WCD786460 WLZ786433:WLZ786460 WVV786433:WVV786460 JJ851969:JJ851996 TF851969:TF851996 ADB851969:ADB851996 AMX851969:AMX851996 AWT851969:AWT851996 BGP851969:BGP851996 BQL851969:BQL851996 CAH851969:CAH851996 CKD851969:CKD851996 CTZ851969:CTZ851996 DDV851969:DDV851996 DNR851969:DNR851996 DXN851969:DXN851996 EHJ851969:EHJ851996 ERF851969:ERF851996 FBB851969:FBB851996 FKX851969:FKX851996 FUT851969:FUT851996 GEP851969:GEP851996 GOL851969:GOL851996 GYH851969:GYH851996 HID851969:HID851996 HRZ851969:HRZ851996 IBV851969:IBV851996 ILR851969:ILR851996 IVN851969:IVN851996 JFJ851969:JFJ851996 JPF851969:JPF851996 JZB851969:JZB851996 KIX851969:KIX851996 KST851969:KST851996 LCP851969:LCP851996 LML851969:LML851996 LWH851969:LWH851996 MGD851969:MGD851996 MPZ851969:MPZ851996 MZV851969:MZV851996 NJR851969:NJR851996 NTN851969:NTN851996 ODJ851969:ODJ851996 ONF851969:ONF851996 OXB851969:OXB851996 PGX851969:PGX851996 PQT851969:PQT851996 QAP851969:QAP851996 QKL851969:QKL851996 QUH851969:QUH851996 RED851969:RED851996 RNZ851969:RNZ851996 RXV851969:RXV851996 SHR851969:SHR851996 SRN851969:SRN851996 TBJ851969:TBJ851996 TLF851969:TLF851996 TVB851969:TVB851996 UEX851969:UEX851996 UOT851969:UOT851996 UYP851969:UYP851996 VIL851969:VIL851996 VSH851969:VSH851996 WCD851969:WCD851996 WLZ851969:WLZ851996 WVV851969:WVV851996 JJ917505:JJ917532 TF917505:TF917532 ADB917505:ADB917532 AMX917505:AMX917532 AWT917505:AWT917532 BGP917505:BGP917532 BQL917505:BQL917532 CAH917505:CAH917532 CKD917505:CKD917532 CTZ917505:CTZ917532 DDV917505:DDV917532 DNR917505:DNR917532 DXN917505:DXN917532 EHJ917505:EHJ917532 ERF917505:ERF917532 FBB917505:FBB917532 FKX917505:FKX917532 FUT917505:FUT917532 GEP917505:GEP917532 GOL917505:GOL917532 GYH917505:GYH917532 HID917505:HID917532 HRZ917505:HRZ917532 IBV917505:IBV917532 ILR917505:ILR917532 IVN917505:IVN917532 JFJ917505:JFJ917532 JPF917505:JPF917532 JZB917505:JZB917532 KIX917505:KIX917532 KST917505:KST917532 LCP917505:LCP917532 LML917505:LML917532 LWH917505:LWH917532 MGD917505:MGD917532 MPZ917505:MPZ917532 MZV917505:MZV917532 NJR917505:NJR917532 NTN917505:NTN917532 ODJ917505:ODJ917532 ONF917505:ONF917532 OXB917505:OXB917532 PGX917505:PGX917532 PQT917505:PQT917532 QAP917505:QAP917532 QKL917505:QKL917532 QUH917505:QUH917532 RED917505:RED917532 RNZ917505:RNZ917532 RXV917505:RXV917532 SHR917505:SHR917532 SRN917505:SRN917532 TBJ917505:TBJ917532 TLF917505:TLF917532 TVB917505:TVB917532 UEX917505:UEX917532 UOT917505:UOT917532 UYP917505:UYP917532 VIL917505:VIL917532 VSH917505:VSH917532 WCD917505:WCD917532 WLZ917505:WLZ917532 WVV917505:WVV917532 JJ983041:JJ983068 TF983041:TF983068 ADB983041:ADB983068 AMX983041:AMX983068 AWT983041:AWT983068 BGP983041:BGP983068 BQL983041:BQL983068 CAH983041:CAH983068 CKD983041:CKD983068 CTZ983041:CTZ983068 DDV983041:DDV983068 DNR983041:DNR983068 DXN983041:DXN983068 EHJ983041:EHJ983068 ERF983041:ERF983068 FBB983041:FBB983068 FKX983041:FKX983068 FUT983041:FUT983068 GEP983041:GEP983068 GOL983041:GOL983068 GYH983041:GYH983068 HID983041:HID983068 HRZ983041:HRZ983068 IBV983041:IBV983068 ILR983041:ILR983068 IVN983041:IVN983068 JFJ983041:JFJ983068 JPF983041:JPF983068 JZB983041:JZB983068 KIX983041:KIX983068 KST983041:KST983068 LCP983041:LCP983068 LML983041:LML983068 LWH983041:LWH983068 MGD983041:MGD983068 MPZ983041:MPZ983068 MZV983041:MZV983068 NJR983041:NJR983068 NTN983041:NTN983068 ODJ983041:ODJ983068 ONF983041:ONF983068 OXB983041:OXB983068 PGX983041:PGX983068 PQT983041:PQT983068 QAP983041:QAP983068 QKL983041:QKL983068 QUH983041:QUH983068 RED983041:RED983068 RNZ983041:RNZ983068 RXV983041:RXV983068 SHR983041:SHR983068 SRN983041:SRN983068 TBJ983041:TBJ983068 TLF983041:TLF983068 TVB983041:TVB983068 UEX983041:UEX983068 UOT983041:UOT983068 UYP983041:UYP983068 VIL983041:VIL983068 VSH983041:VSH983068 WCD983041:WCD983068 WLZ983041:WLZ983068 WVV983041:WVV983068 WVV11:WVV28 JJ11:JJ28 TF11:TF28 ADB11:ADB28 AMX11:AMX28 AWT11:AWT28 BGP11:BGP28 BQL11:BQL28 CAH11:CAH28 CKD11:CKD28 CTZ11:CTZ28 DDV11:DDV28 DNR11:DNR28 DXN11:DXN28 EHJ11:EHJ28 ERF11:ERF28 FBB11:FBB28 FKX11:FKX28 FUT11:FUT28 GEP11:GEP28 GOL11:GOL28 GYH11:GYH28 HID11:HID28 HRZ11:HRZ28 IBV11:IBV28 ILR11:ILR28 IVN11:IVN28 JFJ11:JFJ28 JPF11:JPF28 JZB11:JZB28 KIX11:KIX28 KST11:KST28 LCP11:LCP28 LML11:LML28 LWH11:LWH28 MGD11:MGD28 MPZ11:MPZ28 MZV11:MZV28 NJR11:NJR28 NTN11:NTN28 ODJ11:ODJ28 ONF11:ONF28 OXB11:OXB28 PGX11:PGX28 PQT11:PQT28 QAP11:QAP28 QKL11:QKL28 QUH11:QUH28 RED11:RED28 RNZ11:RNZ28 RXV11:RXV28 SHR11:SHR28 SRN11:SRN28 TBJ11:TBJ28 TLF11:TLF28 TVB11:TVB28 UEX11:UEX28 UOT11:UOT28 UYP11:UYP28 VIL11:VIL28 VSH11:VSH28 WCD11:WCD28 WLZ11:WLZ28" xr:uid="{00000000-0002-0000-0F00-000000000000}">
      <formula1>"毎週,毎月,都度,毎年,その他"</formula1>
    </dataValidation>
    <dataValidation type="list" allowBlank="1" showInputMessage="1" showErrorMessage="1" sqref="JS65537:JS65564 TO65537:TO65564 ADK65537:ADK65564 ANG65537:ANG65564 AXC65537:AXC65564 BGY65537:BGY65564 BQU65537:BQU65564 CAQ65537:CAQ65564 CKM65537:CKM65564 CUI65537:CUI65564 DEE65537:DEE65564 DOA65537:DOA65564 DXW65537:DXW65564 EHS65537:EHS65564 ERO65537:ERO65564 FBK65537:FBK65564 FLG65537:FLG65564 FVC65537:FVC65564 GEY65537:GEY65564 GOU65537:GOU65564 GYQ65537:GYQ65564 HIM65537:HIM65564 HSI65537:HSI65564 ICE65537:ICE65564 IMA65537:IMA65564 IVW65537:IVW65564 JFS65537:JFS65564 JPO65537:JPO65564 JZK65537:JZK65564 KJG65537:KJG65564 KTC65537:KTC65564 LCY65537:LCY65564 LMU65537:LMU65564 LWQ65537:LWQ65564 MGM65537:MGM65564 MQI65537:MQI65564 NAE65537:NAE65564 NKA65537:NKA65564 NTW65537:NTW65564 ODS65537:ODS65564 ONO65537:ONO65564 OXK65537:OXK65564 PHG65537:PHG65564 PRC65537:PRC65564 QAY65537:QAY65564 QKU65537:QKU65564 QUQ65537:QUQ65564 REM65537:REM65564 ROI65537:ROI65564 RYE65537:RYE65564 SIA65537:SIA65564 SRW65537:SRW65564 TBS65537:TBS65564 TLO65537:TLO65564 TVK65537:TVK65564 UFG65537:UFG65564 UPC65537:UPC65564 UYY65537:UYY65564 VIU65537:VIU65564 VSQ65537:VSQ65564 WCM65537:WCM65564 WMI65537:WMI65564 WWE65537:WWE65564 JS131073:JS131100 TO131073:TO131100 ADK131073:ADK131100 ANG131073:ANG131100 AXC131073:AXC131100 BGY131073:BGY131100 BQU131073:BQU131100 CAQ131073:CAQ131100 CKM131073:CKM131100 CUI131073:CUI131100 DEE131073:DEE131100 DOA131073:DOA131100 DXW131073:DXW131100 EHS131073:EHS131100 ERO131073:ERO131100 FBK131073:FBK131100 FLG131073:FLG131100 FVC131073:FVC131100 GEY131073:GEY131100 GOU131073:GOU131100 GYQ131073:GYQ131100 HIM131073:HIM131100 HSI131073:HSI131100 ICE131073:ICE131100 IMA131073:IMA131100 IVW131073:IVW131100 JFS131073:JFS131100 JPO131073:JPO131100 JZK131073:JZK131100 KJG131073:KJG131100 KTC131073:KTC131100 LCY131073:LCY131100 LMU131073:LMU131100 LWQ131073:LWQ131100 MGM131073:MGM131100 MQI131073:MQI131100 NAE131073:NAE131100 NKA131073:NKA131100 NTW131073:NTW131100 ODS131073:ODS131100 ONO131073:ONO131100 OXK131073:OXK131100 PHG131073:PHG131100 PRC131073:PRC131100 QAY131073:QAY131100 QKU131073:QKU131100 QUQ131073:QUQ131100 REM131073:REM131100 ROI131073:ROI131100 RYE131073:RYE131100 SIA131073:SIA131100 SRW131073:SRW131100 TBS131073:TBS131100 TLO131073:TLO131100 TVK131073:TVK131100 UFG131073:UFG131100 UPC131073:UPC131100 UYY131073:UYY131100 VIU131073:VIU131100 VSQ131073:VSQ131100 WCM131073:WCM131100 WMI131073:WMI131100 WWE131073:WWE131100 JS196609:JS196636 TO196609:TO196636 ADK196609:ADK196636 ANG196609:ANG196636 AXC196609:AXC196636 BGY196609:BGY196636 BQU196609:BQU196636 CAQ196609:CAQ196636 CKM196609:CKM196636 CUI196609:CUI196636 DEE196609:DEE196636 DOA196609:DOA196636 DXW196609:DXW196636 EHS196609:EHS196636 ERO196609:ERO196636 FBK196609:FBK196636 FLG196609:FLG196636 FVC196609:FVC196636 GEY196609:GEY196636 GOU196609:GOU196636 GYQ196609:GYQ196636 HIM196609:HIM196636 HSI196609:HSI196636 ICE196609:ICE196636 IMA196609:IMA196636 IVW196609:IVW196636 JFS196609:JFS196636 JPO196609:JPO196636 JZK196609:JZK196636 KJG196609:KJG196636 KTC196609:KTC196636 LCY196609:LCY196636 LMU196609:LMU196636 LWQ196609:LWQ196636 MGM196609:MGM196636 MQI196609:MQI196636 NAE196609:NAE196636 NKA196609:NKA196636 NTW196609:NTW196636 ODS196609:ODS196636 ONO196609:ONO196636 OXK196609:OXK196636 PHG196609:PHG196636 PRC196609:PRC196636 QAY196609:QAY196636 QKU196609:QKU196636 QUQ196609:QUQ196636 REM196609:REM196636 ROI196609:ROI196636 RYE196609:RYE196636 SIA196609:SIA196636 SRW196609:SRW196636 TBS196609:TBS196636 TLO196609:TLO196636 TVK196609:TVK196636 UFG196609:UFG196636 UPC196609:UPC196636 UYY196609:UYY196636 VIU196609:VIU196636 VSQ196609:VSQ196636 WCM196609:WCM196636 WMI196609:WMI196636 WWE196609:WWE196636 JS262145:JS262172 TO262145:TO262172 ADK262145:ADK262172 ANG262145:ANG262172 AXC262145:AXC262172 BGY262145:BGY262172 BQU262145:BQU262172 CAQ262145:CAQ262172 CKM262145:CKM262172 CUI262145:CUI262172 DEE262145:DEE262172 DOA262145:DOA262172 DXW262145:DXW262172 EHS262145:EHS262172 ERO262145:ERO262172 FBK262145:FBK262172 FLG262145:FLG262172 FVC262145:FVC262172 GEY262145:GEY262172 GOU262145:GOU262172 GYQ262145:GYQ262172 HIM262145:HIM262172 HSI262145:HSI262172 ICE262145:ICE262172 IMA262145:IMA262172 IVW262145:IVW262172 JFS262145:JFS262172 JPO262145:JPO262172 JZK262145:JZK262172 KJG262145:KJG262172 KTC262145:KTC262172 LCY262145:LCY262172 LMU262145:LMU262172 LWQ262145:LWQ262172 MGM262145:MGM262172 MQI262145:MQI262172 NAE262145:NAE262172 NKA262145:NKA262172 NTW262145:NTW262172 ODS262145:ODS262172 ONO262145:ONO262172 OXK262145:OXK262172 PHG262145:PHG262172 PRC262145:PRC262172 QAY262145:QAY262172 QKU262145:QKU262172 QUQ262145:QUQ262172 REM262145:REM262172 ROI262145:ROI262172 RYE262145:RYE262172 SIA262145:SIA262172 SRW262145:SRW262172 TBS262145:TBS262172 TLO262145:TLO262172 TVK262145:TVK262172 UFG262145:UFG262172 UPC262145:UPC262172 UYY262145:UYY262172 VIU262145:VIU262172 VSQ262145:VSQ262172 WCM262145:WCM262172 WMI262145:WMI262172 WWE262145:WWE262172 JS327681:JS327708 TO327681:TO327708 ADK327681:ADK327708 ANG327681:ANG327708 AXC327681:AXC327708 BGY327681:BGY327708 BQU327681:BQU327708 CAQ327681:CAQ327708 CKM327681:CKM327708 CUI327681:CUI327708 DEE327681:DEE327708 DOA327681:DOA327708 DXW327681:DXW327708 EHS327681:EHS327708 ERO327681:ERO327708 FBK327681:FBK327708 FLG327681:FLG327708 FVC327681:FVC327708 GEY327681:GEY327708 GOU327681:GOU327708 GYQ327681:GYQ327708 HIM327681:HIM327708 HSI327681:HSI327708 ICE327681:ICE327708 IMA327681:IMA327708 IVW327681:IVW327708 JFS327681:JFS327708 JPO327681:JPO327708 JZK327681:JZK327708 KJG327681:KJG327708 KTC327681:KTC327708 LCY327681:LCY327708 LMU327681:LMU327708 LWQ327681:LWQ327708 MGM327681:MGM327708 MQI327681:MQI327708 NAE327681:NAE327708 NKA327681:NKA327708 NTW327681:NTW327708 ODS327681:ODS327708 ONO327681:ONO327708 OXK327681:OXK327708 PHG327681:PHG327708 PRC327681:PRC327708 QAY327681:QAY327708 QKU327681:QKU327708 QUQ327681:QUQ327708 REM327681:REM327708 ROI327681:ROI327708 RYE327681:RYE327708 SIA327681:SIA327708 SRW327681:SRW327708 TBS327681:TBS327708 TLO327681:TLO327708 TVK327681:TVK327708 UFG327681:UFG327708 UPC327681:UPC327708 UYY327681:UYY327708 VIU327681:VIU327708 VSQ327681:VSQ327708 WCM327681:WCM327708 WMI327681:WMI327708 WWE327681:WWE327708 JS393217:JS393244 TO393217:TO393244 ADK393217:ADK393244 ANG393217:ANG393244 AXC393217:AXC393244 BGY393217:BGY393244 BQU393217:BQU393244 CAQ393217:CAQ393244 CKM393217:CKM393244 CUI393217:CUI393244 DEE393217:DEE393244 DOA393217:DOA393244 DXW393217:DXW393244 EHS393217:EHS393244 ERO393217:ERO393244 FBK393217:FBK393244 FLG393217:FLG393244 FVC393217:FVC393244 GEY393217:GEY393244 GOU393217:GOU393244 GYQ393217:GYQ393244 HIM393217:HIM393244 HSI393217:HSI393244 ICE393217:ICE393244 IMA393217:IMA393244 IVW393217:IVW393244 JFS393217:JFS393244 JPO393217:JPO393244 JZK393217:JZK393244 KJG393217:KJG393244 KTC393217:KTC393244 LCY393217:LCY393244 LMU393217:LMU393244 LWQ393217:LWQ393244 MGM393217:MGM393244 MQI393217:MQI393244 NAE393217:NAE393244 NKA393217:NKA393244 NTW393217:NTW393244 ODS393217:ODS393244 ONO393217:ONO393244 OXK393217:OXK393244 PHG393217:PHG393244 PRC393217:PRC393244 QAY393217:QAY393244 QKU393217:QKU393244 QUQ393217:QUQ393244 REM393217:REM393244 ROI393217:ROI393244 RYE393217:RYE393244 SIA393217:SIA393244 SRW393217:SRW393244 TBS393217:TBS393244 TLO393217:TLO393244 TVK393217:TVK393244 UFG393217:UFG393244 UPC393217:UPC393244 UYY393217:UYY393244 VIU393217:VIU393244 VSQ393217:VSQ393244 WCM393217:WCM393244 WMI393217:WMI393244 WWE393217:WWE393244 JS458753:JS458780 TO458753:TO458780 ADK458753:ADK458780 ANG458753:ANG458780 AXC458753:AXC458780 BGY458753:BGY458780 BQU458753:BQU458780 CAQ458753:CAQ458780 CKM458753:CKM458780 CUI458753:CUI458780 DEE458753:DEE458780 DOA458753:DOA458780 DXW458753:DXW458780 EHS458753:EHS458780 ERO458753:ERO458780 FBK458753:FBK458780 FLG458753:FLG458780 FVC458753:FVC458780 GEY458753:GEY458780 GOU458753:GOU458780 GYQ458753:GYQ458780 HIM458753:HIM458780 HSI458753:HSI458780 ICE458753:ICE458780 IMA458753:IMA458780 IVW458753:IVW458780 JFS458753:JFS458780 JPO458753:JPO458780 JZK458753:JZK458780 KJG458753:KJG458780 KTC458753:KTC458780 LCY458753:LCY458780 LMU458753:LMU458780 LWQ458753:LWQ458780 MGM458753:MGM458780 MQI458753:MQI458780 NAE458753:NAE458780 NKA458753:NKA458780 NTW458753:NTW458780 ODS458753:ODS458780 ONO458753:ONO458780 OXK458753:OXK458780 PHG458753:PHG458780 PRC458753:PRC458780 QAY458753:QAY458780 QKU458753:QKU458780 QUQ458753:QUQ458780 REM458753:REM458780 ROI458753:ROI458780 RYE458753:RYE458780 SIA458753:SIA458780 SRW458753:SRW458780 TBS458753:TBS458780 TLO458753:TLO458780 TVK458753:TVK458780 UFG458753:UFG458780 UPC458753:UPC458780 UYY458753:UYY458780 VIU458753:VIU458780 VSQ458753:VSQ458780 WCM458753:WCM458780 WMI458753:WMI458780 WWE458753:WWE458780 JS524289:JS524316 TO524289:TO524316 ADK524289:ADK524316 ANG524289:ANG524316 AXC524289:AXC524316 BGY524289:BGY524316 BQU524289:BQU524316 CAQ524289:CAQ524316 CKM524289:CKM524316 CUI524289:CUI524316 DEE524289:DEE524316 DOA524289:DOA524316 DXW524289:DXW524316 EHS524289:EHS524316 ERO524289:ERO524316 FBK524289:FBK524316 FLG524289:FLG524316 FVC524289:FVC524316 GEY524289:GEY524316 GOU524289:GOU524316 GYQ524289:GYQ524316 HIM524289:HIM524316 HSI524289:HSI524316 ICE524289:ICE524316 IMA524289:IMA524316 IVW524289:IVW524316 JFS524289:JFS524316 JPO524289:JPO524316 JZK524289:JZK524316 KJG524289:KJG524316 KTC524289:KTC524316 LCY524289:LCY524316 LMU524289:LMU524316 LWQ524289:LWQ524316 MGM524289:MGM524316 MQI524289:MQI524316 NAE524289:NAE524316 NKA524289:NKA524316 NTW524289:NTW524316 ODS524289:ODS524316 ONO524289:ONO524316 OXK524289:OXK524316 PHG524289:PHG524316 PRC524289:PRC524316 QAY524289:QAY524316 QKU524289:QKU524316 QUQ524289:QUQ524316 REM524289:REM524316 ROI524289:ROI524316 RYE524289:RYE524316 SIA524289:SIA524316 SRW524289:SRW524316 TBS524289:TBS524316 TLO524289:TLO524316 TVK524289:TVK524316 UFG524289:UFG524316 UPC524289:UPC524316 UYY524289:UYY524316 VIU524289:VIU524316 VSQ524289:VSQ524316 WCM524289:WCM524316 WMI524289:WMI524316 WWE524289:WWE524316 JS589825:JS589852 TO589825:TO589852 ADK589825:ADK589852 ANG589825:ANG589852 AXC589825:AXC589852 BGY589825:BGY589852 BQU589825:BQU589852 CAQ589825:CAQ589852 CKM589825:CKM589852 CUI589825:CUI589852 DEE589825:DEE589852 DOA589825:DOA589852 DXW589825:DXW589852 EHS589825:EHS589852 ERO589825:ERO589852 FBK589825:FBK589852 FLG589825:FLG589852 FVC589825:FVC589852 GEY589825:GEY589852 GOU589825:GOU589852 GYQ589825:GYQ589852 HIM589825:HIM589852 HSI589825:HSI589852 ICE589825:ICE589852 IMA589825:IMA589852 IVW589825:IVW589852 JFS589825:JFS589852 JPO589825:JPO589852 JZK589825:JZK589852 KJG589825:KJG589852 KTC589825:KTC589852 LCY589825:LCY589852 LMU589825:LMU589852 LWQ589825:LWQ589852 MGM589825:MGM589852 MQI589825:MQI589852 NAE589825:NAE589852 NKA589825:NKA589852 NTW589825:NTW589852 ODS589825:ODS589852 ONO589825:ONO589852 OXK589825:OXK589852 PHG589825:PHG589852 PRC589825:PRC589852 QAY589825:QAY589852 QKU589825:QKU589852 QUQ589825:QUQ589852 REM589825:REM589852 ROI589825:ROI589852 RYE589825:RYE589852 SIA589825:SIA589852 SRW589825:SRW589852 TBS589825:TBS589852 TLO589825:TLO589852 TVK589825:TVK589852 UFG589825:UFG589852 UPC589825:UPC589852 UYY589825:UYY589852 VIU589825:VIU589852 VSQ589825:VSQ589852 WCM589825:WCM589852 WMI589825:WMI589852 WWE589825:WWE589852 JS655361:JS655388 TO655361:TO655388 ADK655361:ADK655388 ANG655361:ANG655388 AXC655361:AXC655388 BGY655361:BGY655388 BQU655361:BQU655388 CAQ655361:CAQ655388 CKM655361:CKM655388 CUI655361:CUI655388 DEE655361:DEE655388 DOA655361:DOA655388 DXW655361:DXW655388 EHS655361:EHS655388 ERO655361:ERO655388 FBK655361:FBK655388 FLG655361:FLG655388 FVC655361:FVC655388 GEY655361:GEY655388 GOU655361:GOU655388 GYQ655361:GYQ655388 HIM655361:HIM655388 HSI655361:HSI655388 ICE655361:ICE655388 IMA655361:IMA655388 IVW655361:IVW655388 JFS655361:JFS655388 JPO655361:JPO655388 JZK655361:JZK655388 KJG655361:KJG655388 KTC655361:KTC655388 LCY655361:LCY655388 LMU655361:LMU655388 LWQ655361:LWQ655388 MGM655361:MGM655388 MQI655361:MQI655388 NAE655361:NAE655388 NKA655361:NKA655388 NTW655361:NTW655388 ODS655361:ODS655388 ONO655361:ONO655388 OXK655361:OXK655388 PHG655361:PHG655388 PRC655361:PRC655388 QAY655361:QAY655388 QKU655361:QKU655388 QUQ655361:QUQ655388 REM655361:REM655388 ROI655361:ROI655388 RYE655361:RYE655388 SIA655361:SIA655388 SRW655361:SRW655388 TBS655361:TBS655388 TLO655361:TLO655388 TVK655361:TVK655388 UFG655361:UFG655388 UPC655361:UPC655388 UYY655361:UYY655388 VIU655361:VIU655388 VSQ655361:VSQ655388 WCM655361:WCM655388 WMI655361:WMI655388 WWE655361:WWE655388 JS720897:JS720924 TO720897:TO720924 ADK720897:ADK720924 ANG720897:ANG720924 AXC720897:AXC720924 BGY720897:BGY720924 BQU720897:BQU720924 CAQ720897:CAQ720924 CKM720897:CKM720924 CUI720897:CUI720924 DEE720897:DEE720924 DOA720897:DOA720924 DXW720897:DXW720924 EHS720897:EHS720924 ERO720897:ERO720924 FBK720897:FBK720924 FLG720897:FLG720924 FVC720897:FVC720924 GEY720897:GEY720924 GOU720897:GOU720924 GYQ720897:GYQ720924 HIM720897:HIM720924 HSI720897:HSI720924 ICE720897:ICE720924 IMA720897:IMA720924 IVW720897:IVW720924 JFS720897:JFS720924 JPO720897:JPO720924 JZK720897:JZK720924 KJG720897:KJG720924 KTC720897:KTC720924 LCY720897:LCY720924 LMU720897:LMU720924 LWQ720897:LWQ720924 MGM720897:MGM720924 MQI720897:MQI720924 NAE720897:NAE720924 NKA720897:NKA720924 NTW720897:NTW720924 ODS720897:ODS720924 ONO720897:ONO720924 OXK720897:OXK720924 PHG720897:PHG720924 PRC720897:PRC720924 QAY720897:QAY720924 QKU720897:QKU720924 QUQ720897:QUQ720924 REM720897:REM720924 ROI720897:ROI720924 RYE720897:RYE720924 SIA720897:SIA720924 SRW720897:SRW720924 TBS720897:TBS720924 TLO720897:TLO720924 TVK720897:TVK720924 UFG720897:UFG720924 UPC720897:UPC720924 UYY720897:UYY720924 VIU720897:VIU720924 VSQ720897:VSQ720924 WCM720897:WCM720924 WMI720897:WMI720924 WWE720897:WWE720924 JS786433:JS786460 TO786433:TO786460 ADK786433:ADK786460 ANG786433:ANG786460 AXC786433:AXC786460 BGY786433:BGY786460 BQU786433:BQU786460 CAQ786433:CAQ786460 CKM786433:CKM786460 CUI786433:CUI786460 DEE786433:DEE786460 DOA786433:DOA786460 DXW786433:DXW786460 EHS786433:EHS786460 ERO786433:ERO786460 FBK786433:FBK786460 FLG786433:FLG786460 FVC786433:FVC786460 GEY786433:GEY786460 GOU786433:GOU786460 GYQ786433:GYQ786460 HIM786433:HIM786460 HSI786433:HSI786460 ICE786433:ICE786460 IMA786433:IMA786460 IVW786433:IVW786460 JFS786433:JFS786460 JPO786433:JPO786460 JZK786433:JZK786460 KJG786433:KJG786460 KTC786433:KTC786460 LCY786433:LCY786460 LMU786433:LMU786460 LWQ786433:LWQ786460 MGM786433:MGM786460 MQI786433:MQI786460 NAE786433:NAE786460 NKA786433:NKA786460 NTW786433:NTW786460 ODS786433:ODS786460 ONO786433:ONO786460 OXK786433:OXK786460 PHG786433:PHG786460 PRC786433:PRC786460 QAY786433:QAY786460 QKU786433:QKU786460 QUQ786433:QUQ786460 REM786433:REM786460 ROI786433:ROI786460 RYE786433:RYE786460 SIA786433:SIA786460 SRW786433:SRW786460 TBS786433:TBS786460 TLO786433:TLO786460 TVK786433:TVK786460 UFG786433:UFG786460 UPC786433:UPC786460 UYY786433:UYY786460 VIU786433:VIU786460 VSQ786433:VSQ786460 WCM786433:WCM786460 WMI786433:WMI786460 WWE786433:WWE786460 JS851969:JS851996 TO851969:TO851996 ADK851969:ADK851996 ANG851969:ANG851996 AXC851969:AXC851996 BGY851969:BGY851996 BQU851969:BQU851996 CAQ851969:CAQ851996 CKM851969:CKM851996 CUI851969:CUI851996 DEE851969:DEE851996 DOA851969:DOA851996 DXW851969:DXW851996 EHS851969:EHS851996 ERO851969:ERO851996 FBK851969:FBK851996 FLG851969:FLG851996 FVC851969:FVC851996 GEY851969:GEY851996 GOU851969:GOU851996 GYQ851969:GYQ851996 HIM851969:HIM851996 HSI851969:HSI851996 ICE851969:ICE851996 IMA851969:IMA851996 IVW851969:IVW851996 JFS851969:JFS851996 JPO851969:JPO851996 JZK851969:JZK851996 KJG851969:KJG851996 KTC851969:KTC851996 LCY851969:LCY851996 LMU851969:LMU851996 LWQ851969:LWQ851996 MGM851969:MGM851996 MQI851969:MQI851996 NAE851969:NAE851996 NKA851969:NKA851996 NTW851969:NTW851996 ODS851969:ODS851996 ONO851969:ONO851996 OXK851969:OXK851996 PHG851969:PHG851996 PRC851969:PRC851996 QAY851969:QAY851996 QKU851969:QKU851996 QUQ851969:QUQ851996 REM851969:REM851996 ROI851969:ROI851996 RYE851969:RYE851996 SIA851969:SIA851996 SRW851969:SRW851996 TBS851969:TBS851996 TLO851969:TLO851996 TVK851969:TVK851996 UFG851969:UFG851996 UPC851969:UPC851996 UYY851969:UYY851996 VIU851969:VIU851996 VSQ851969:VSQ851996 WCM851969:WCM851996 WMI851969:WMI851996 WWE851969:WWE851996 JS917505:JS917532 TO917505:TO917532 ADK917505:ADK917532 ANG917505:ANG917532 AXC917505:AXC917532 BGY917505:BGY917532 BQU917505:BQU917532 CAQ917505:CAQ917532 CKM917505:CKM917532 CUI917505:CUI917532 DEE917505:DEE917532 DOA917505:DOA917532 DXW917505:DXW917532 EHS917505:EHS917532 ERO917505:ERO917532 FBK917505:FBK917532 FLG917505:FLG917532 FVC917505:FVC917532 GEY917505:GEY917532 GOU917505:GOU917532 GYQ917505:GYQ917532 HIM917505:HIM917532 HSI917505:HSI917532 ICE917505:ICE917532 IMA917505:IMA917532 IVW917505:IVW917532 JFS917505:JFS917532 JPO917505:JPO917532 JZK917505:JZK917532 KJG917505:KJG917532 KTC917505:KTC917532 LCY917505:LCY917532 LMU917505:LMU917532 LWQ917505:LWQ917532 MGM917505:MGM917532 MQI917505:MQI917532 NAE917505:NAE917532 NKA917505:NKA917532 NTW917505:NTW917532 ODS917505:ODS917532 ONO917505:ONO917532 OXK917505:OXK917532 PHG917505:PHG917532 PRC917505:PRC917532 QAY917505:QAY917532 QKU917505:QKU917532 QUQ917505:QUQ917532 REM917505:REM917532 ROI917505:ROI917532 RYE917505:RYE917532 SIA917505:SIA917532 SRW917505:SRW917532 TBS917505:TBS917532 TLO917505:TLO917532 TVK917505:TVK917532 UFG917505:UFG917532 UPC917505:UPC917532 UYY917505:UYY917532 VIU917505:VIU917532 VSQ917505:VSQ917532 WCM917505:WCM917532 WMI917505:WMI917532 WWE917505:WWE917532 JS983041:JS983068 TO983041:TO983068 ADK983041:ADK983068 ANG983041:ANG983068 AXC983041:AXC983068 BGY983041:BGY983068 BQU983041:BQU983068 CAQ983041:CAQ983068 CKM983041:CKM983068 CUI983041:CUI983068 DEE983041:DEE983068 DOA983041:DOA983068 DXW983041:DXW983068 EHS983041:EHS983068 ERO983041:ERO983068 FBK983041:FBK983068 FLG983041:FLG983068 FVC983041:FVC983068 GEY983041:GEY983068 GOU983041:GOU983068 GYQ983041:GYQ983068 HIM983041:HIM983068 HSI983041:HSI983068 ICE983041:ICE983068 IMA983041:IMA983068 IVW983041:IVW983068 JFS983041:JFS983068 JPO983041:JPO983068 JZK983041:JZK983068 KJG983041:KJG983068 KTC983041:KTC983068 LCY983041:LCY983068 LMU983041:LMU983068 LWQ983041:LWQ983068 MGM983041:MGM983068 MQI983041:MQI983068 NAE983041:NAE983068 NKA983041:NKA983068 NTW983041:NTW983068 ODS983041:ODS983068 ONO983041:ONO983068 OXK983041:OXK983068 PHG983041:PHG983068 PRC983041:PRC983068 QAY983041:QAY983068 QKU983041:QKU983068 QUQ983041:QUQ983068 REM983041:REM983068 ROI983041:ROI983068 RYE983041:RYE983068 SIA983041:SIA983068 SRW983041:SRW983068 TBS983041:TBS983068 TLO983041:TLO983068 TVK983041:TVK983068 UFG983041:UFG983068 UPC983041:UPC983068 UYY983041:UYY983068 VIU983041:VIU983068 VSQ983041:VSQ983068 WCM983041:WCM983068 WMI983041:WMI983068 WWE983041:WWE983068 WWE11:WWE28 JS11:JS28 TO11:TO28 ADK11:ADK28 ANG11:ANG28 AXC11:AXC28 BGY11:BGY28 BQU11:BQU28 CAQ11:CAQ28 CKM11:CKM28 CUI11:CUI28 DEE11:DEE28 DOA11:DOA28 DXW11:DXW28 EHS11:EHS28 ERO11:ERO28 FBK11:FBK28 FLG11:FLG28 FVC11:FVC28 GEY11:GEY28 GOU11:GOU28 GYQ11:GYQ28 HIM11:HIM28 HSI11:HSI28 ICE11:ICE28 IMA11:IMA28 IVW11:IVW28 JFS11:JFS28 JPO11:JPO28 JZK11:JZK28 KJG11:KJG28 KTC11:KTC28 LCY11:LCY28 LMU11:LMU28 LWQ11:LWQ28 MGM11:MGM28 MQI11:MQI28 NAE11:NAE28 NKA11:NKA28 NTW11:NTW28 ODS11:ODS28 ONO11:ONO28 OXK11:OXK28 PHG11:PHG28 PRC11:PRC28 QAY11:QAY28 QKU11:QKU28 QUQ11:QUQ28 REM11:REM28 ROI11:ROI28 RYE11:RYE28 SIA11:SIA28 SRW11:SRW28 TBS11:TBS28 TLO11:TLO28 TVK11:TVK28 UFG11:UFG28 UPC11:UPC28 UYY11:UYY28 VIU11:VIU28 VSQ11:VSQ28 WCM11:WCM28 WMI11:WMI28" xr:uid="{00000000-0002-0000-0F00-000001000000}">
      <formula1>"定型,非定型"</formula1>
    </dataValidation>
    <dataValidation type="list" allowBlank="1" showInputMessage="1" showErrorMessage="1" sqref="JQ65537:JR65564 TM65537:TN65564 ADI65537:ADJ65564 ANE65537:ANF65564 AXA65537:AXB65564 BGW65537:BGX65564 BQS65537:BQT65564 CAO65537:CAP65564 CKK65537:CKL65564 CUG65537:CUH65564 DEC65537:DED65564 DNY65537:DNZ65564 DXU65537:DXV65564 EHQ65537:EHR65564 ERM65537:ERN65564 FBI65537:FBJ65564 FLE65537:FLF65564 FVA65537:FVB65564 GEW65537:GEX65564 GOS65537:GOT65564 GYO65537:GYP65564 HIK65537:HIL65564 HSG65537:HSH65564 ICC65537:ICD65564 ILY65537:ILZ65564 IVU65537:IVV65564 JFQ65537:JFR65564 JPM65537:JPN65564 JZI65537:JZJ65564 KJE65537:KJF65564 KTA65537:KTB65564 LCW65537:LCX65564 LMS65537:LMT65564 LWO65537:LWP65564 MGK65537:MGL65564 MQG65537:MQH65564 NAC65537:NAD65564 NJY65537:NJZ65564 NTU65537:NTV65564 ODQ65537:ODR65564 ONM65537:ONN65564 OXI65537:OXJ65564 PHE65537:PHF65564 PRA65537:PRB65564 QAW65537:QAX65564 QKS65537:QKT65564 QUO65537:QUP65564 REK65537:REL65564 ROG65537:ROH65564 RYC65537:RYD65564 SHY65537:SHZ65564 SRU65537:SRV65564 TBQ65537:TBR65564 TLM65537:TLN65564 TVI65537:TVJ65564 UFE65537:UFF65564 UPA65537:UPB65564 UYW65537:UYX65564 VIS65537:VIT65564 VSO65537:VSP65564 WCK65537:WCL65564 WMG65537:WMH65564 WWC65537:WWD65564 JQ131073:JR131100 TM131073:TN131100 ADI131073:ADJ131100 ANE131073:ANF131100 AXA131073:AXB131100 BGW131073:BGX131100 BQS131073:BQT131100 CAO131073:CAP131100 CKK131073:CKL131100 CUG131073:CUH131100 DEC131073:DED131100 DNY131073:DNZ131100 DXU131073:DXV131100 EHQ131073:EHR131100 ERM131073:ERN131100 FBI131073:FBJ131100 FLE131073:FLF131100 FVA131073:FVB131100 GEW131073:GEX131100 GOS131073:GOT131100 GYO131073:GYP131100 HIK131073:HIL131100 HSG131073:HSH131100 ICC131073:ICD131100 ILY131073:ILZ131100 IVU131073:IVV131100 JFQ131073:JFR131100 JPM131073:JPN131100 JZI131073:JZJ131100 KJE131073:KJF131100 KTA131073:KTB131100 LCW131073:LCX131100 LMS131073:LMT131100 LWO131073:LWP131100 MGK131073:MGL131100 MQG131073:MQH131100 NAC131073:NAD131100 NJY131073:NJZ131100 NTU131073:NTV131100 ODQ131073:ODR131100 ONM131073:ONN131100 OXI131073:OXJ131100 PHE131073:PHF131100 PRA131073:PRB131100 QAW131073:QAX131100 QKS131073:QKT131100 QUO131073:QUP131100 REK131073:REL131100 ROG131073:ROH131100 RYC131073:RYD131100 SHY131073:SHZ131100 SRU131073:SRV131100 TBQ131073:TBR131100 TLM131073:TLN131100 TVI131073:TVJ131100 UFE131073:UFF131100 UPA131073:UPB131100 UYW131073:UYX131100 VIS131073:VIT131100 VSO131073:VSP131100 WCK131073:WCL131100 WMG131073:WMH131100 WWC131073:WWD131100 JQ196609:JR196636 TM196609:TN196636 ADI196609:ADJ196636 ANE196609:ANF196636 AXA196609:AXB196636 BGW196609:BGX196636 BQS196609:BQT196636 CAO196609:CAP196636 CKK196609:CKL196636 CUG196609:CUH196636 DEC196609:DED196636 DNY196609:DNZ196636 DXU196609:DXV196636 EHQ196609:EHR196636 ERM196609:ERN196636 FBI196609:FBJ196636 FLE196609:FLF196636 FVA196609:FVB196636 GEW196609:GEX196636 GOS196609:GOT196636 GYO196609:GYP196636 HIK196609:HIL196636 HSG196609:HSH196636 ICC196609:ICD196636 ILY196609:ILZ196636 IVU196609:IVV196636 JFQ196609:JFR196636 JPM196609:JPN196636 JZI196609:JZJ196636 KJE196609:KJF196636 KTA196609:KTB196636 LCW196609:LCX196636 LMS196609:LMT196636 LWO196609:LWP196636 MGK196609:MGL196636 MQG196609:MQH196636 NAC196609:NAD196636 NJY196609:NJZ196636 NTU196609:NTV196636 ODQ196609:ODR196636 ONM196609:ONN196636 OXI196609:OXJ196636 PHE196609:PHF196636 PRA196609:PRB196636 QAW196609:QAX196636 QKS196609:QKT196636 QUO196609:QUP196636 REK196609:REL196636 ROG196609:ROH196636 RYC196609:RYD196636 SHY196609:SHZ196636 SRU196609:SRV196636 TBQ196609:TBR196636 TLM196609:TLN196636 TVI196609:TVJ196636 UFE196609:UFF196636 UPA196609:UPB196636 UYW196609:UYX196636 VIS196609:VIT196636 VSO196609:VSP196636 WCK196609:WCL196636 WMG196609:WMH196636 WWC196609:WWD196636 JQ262145:JR262172 TM262145:TN262172 ADI262145:ADJ262172 ANE262145:ANF262172 AXA262145:AXB262172 BGW262145:BGX262172 BQS262145:BQT262172 CAO262145:CAP262172 CKK262145:CKL262172 CUG262145:CUH262172 DEC262145:DED262172 DNY262145:DNZ262172 DXU262145:DXV262172 EHQ262145:EHR262172 ERM262145:ERN262172 FBI262145:FBJ262172 FLE262145:FLF262172 FVA262145:FVB262172 GEW262145:GEX262172 GOS262145:GOT262172 GYO262145:GYP262172 HIK262145:HIL262172 HSG262145:HSH262172 ICC262145:ICD262172 ILY262145:ILZ262172 IVU262145:IVV262172 JFQ262145:JFR262172 JPM262145:JPN262172 JZI262145:JZJ262172 KJE262145:KJF262172 KTA262145:KTB262172 LCW262145:LCX262172 LMS262145:LMT262172 LWO262145:LWP262172 MGK262145:MGL262172 MQG262145:MQH262172 NAC262145:NAD262172 NJY262145:NJZ262172 NTU262145:NTV262172 ODQ262145:ODR262172 ONM262145:ONN262172 OXI262145:OXJ262172 PHE262145:PHF262172 PRA262145:PRB262172 QAW262145:QAX262172 QKS262145:QKT262172 QUO262145:QUP262172 REK262145:REL262172 ROG262145:ROH262172 RYC262145:RYD262172 SHY262145:SHZ262172 SRU262145:SRV262172 TBQ262145:TBR262172 TLM262145:TLN262172 TVI262145:TVJ262172 UFE262145:UFF262172 UPA262145:UPB262172 UYW262145:UYX262172 VIS262145:VIT262172 VSO262145:VSP262172 WCK262145:WCL262172 WMG262145:WMH262172 WWC262145:WWD262172 JQ327681:JR327708 TM327681:TN327708 ADI327681:ADJ327708 ANE327681:ANF327708 AXA327681:AXB327708 BGW327681:BGX327708 BQS327681:BQT327708 CAO327681:CAP327708 CKK327681:CKL327708 CUG327681:CUH327708 DEC327681:DED327708 DNY327681:DNZ327708 DXU327681:DXV327708 EHQ327681:EHR327708 ERM327681:ERN327708 FBI327681:FBJ327708 FLE327681:FLF327708 FVA327681:FVB327708 GEW327681:GEX327708 GOS327681:GOT327708 GYO327681:GYP327708 HIK327681:HIL327708 HSG327681:HSH327708 ICC327681:ICD327708 ILY327681:ILZ327708 IVU327681:IVV327708 JFQ327681:JFR327708 JPM327681:JPN327708 JZI327681:JZJ327708 KJE327681:KJF327708 KTA327681:KTB327708 LCW327681:LCX327708 LMS327681:LMT327708 LWO327681:LWP327708 MGK327681:MGL327708 MQG327681:MQH327708 NAC327681:NAD327708 NJY327681:NJZ327708 NTU327681:NTV327708 ODQ327681:ODR327708 ONM327681:ONN327708 OXI327681:OXJ327708 PHE327681:PHF327708 PRA327681:PRB327708 QAW327681:QAX327708 QKS327681:QKT327708 QUO327681:QUP327708 REK327681:REL327708 ROG327681:ROH327708 RYC327681:RYD327708 SHY327681:SHZ327708 SRU327681:SRV327708 TBQ327681:TBR327708 TLM327681:TLN327708 TVI327681:TVJ327708 UFE327681:UFF327708 UPA327681:UPB327708 UYW327681:UYX327708 VIS327681:VIT327708 VSO327681:VSP327708 WCK327681:WCL327708 WMG327681:WMH327708 WWC327681:WWD327708 JQ393217:JR393244 TM393217:TN393244 ADI393217:ADJ393244 ANE393217:ANF393244 AXA393217:AXB393244 BGW393217:BGX393244 BQS393217:BQT393244 CAO393217:CAP393244 CKK393217:CKL393244 CUG393217:CUH393244 DEC393217:DED393244 DNY393217:DNZ393244 DXU393217:DXV393244 EHQ393217:EHR393244 ERM393217:ERN393244 FBI393217:FBJ393244 FLE393217:FLF393244 FVA393217:FVB393244 GEW393217:GEX393244 GOS393217:GOT393244 GYO393217:GYP393244 HIK393217:HIL393244 HSG393217:HSH393244 ICC393217:ICD393244 ILY393217:ILZ393244 IVU393217:IVV393244 JFQ393217:JFR393244 JPM393217:JPN393244 JZI393217:JZJ393244 KJE393217:KJF393244 KTA393217:KTB393244 LCW393217:LCX393244 LMS393217:LMT393244 LWO393217:LWP393244 MGK393217:MGL393244 MQG393217:MQH393244 NAC393217:NAD393244 NJY393217:NJZ393244 NTU393217:NTV393244 ODQ393217:ODR393244 ONM393217:ONN393244 OXI393217:OXJ393244 PHE393217:PHF393244 PRA393217:PRB393244 QAW393217:QAX393244 QKS393217:QKT393244 QUO393217:QUP393244 REK393217:REL393244 ROG393217:ROH393244 RYC393217:RYD393244 SHY393217:SHZ393244 SRU393217:SRV393244 TBQ393217:TBR393244 TLM393217:TLN393244 TVI393217:TVJ393244 UFE393217:UFF393244 UPA393217:UPB393244 UYW393217:UYX393244 VIS393217:VIT393244 VSO393217:VSP393244 WCK393217:WCL393244 WMG393217:WMH393244 WWC393217:WWD393244 JQ458753:JR458780 TM458753:TN458780 ADI458753:ADJ458780 ANE458753:ANF458780 AXA458753:AXB458780 BGW458753:BGX458780 BQS458753:BQT458780 CAO458753:CAP458780 CKK458753:CKL458780 CUG458753:CUH458780 DEC458753:DED458780 DNY458753:DNZ458780 DXU458753:DXV458780 EHQ458753:EHR458780 ERM458753:ERN458780 FBI458753:FBJ458780 FLE458753:FLF458780 FVA458753:FVB458780 GEW458753:GEX458780 GOS458753:GOT458780 GYO458753:GYP458780 HIK458753:HIL458780 HSG458753:HSH458780 ICC458753:ICD458780 ILY458753:ILZ458780 IVU458753:IVV458780 JFQ458753:JFR458780 JPM458753:JPN458780 JZI458753:JZJ458780 KJE458753:KJF458780 KTA458753:KTB458780 LCW458753:LCX458780 LMS458753:LMT458780 LWO458753:LWP458780 MGK458753:MGL458780 MQG458753:MQH458780 NAC458753:NAD458780 NJY458753:NJZ458780 NTU458753:NTV458780 ODQ458753:ODR458780 ONM458753:ONN458780 OXI458753:OXJ458780 PHE458753:PHF458780 PRA458753:PRB458780 QAW458753:QAX458780 QKS458753:QKT458780 QUO458753:QUP458780 REK458753:REL458780 ROG458753:ROH458780 RYC458753:RYD458780 SHY458753:SHZ458780 SRU458753:SRV458780 TBQ458753:TBR458780 TLM458753:TLN458780 TVI458753:TVJ458780 UFE458753:UFF458780 UPA458753:UPB458780 UYW458753:UYX458780 VIS458753:VIT458780 VSO458753:VSP458780 WCK458753:WCL458780 WMG458753:WMH458780 WWC458753:WWD458780 JQ524289:JR524316 TM524289:TN524316 ADI524289:ADJ524316 ANE524289:ANF524316 AXA524289:AXB524316 BGW524289:BGX524316 BQS524289:BQT524316 CAO524289:CAP524316 CKK524289:CKL524316 CUG524289:CUH524316 DEC524289:DED524316 DNY524289:DNZ524316 DXU524289:DXV524316 EHQ524289:EHR524316 ERM524289:ERN524316 FBI524289:FBJ524316 FLE524289:FLF524316 FVA524289:FVB524316 GEW524289:GEX524316 GOS524289:GOT524316 GYO524289:GYP524316 HIK524289:HIL524316 HSG524289:HSH524316 ICC524289:ICD524316 ILY524289:ILZ524316 IVU524289:IVV524316 JFQ524289:JFR524316 JPM524289:JPN524316 JZI524289:JZJ524316 KJE524289:KJF524316 KTA524289:KTB524316 LCW524289:LCX524316 LMS524289:LMT524316 LWO524289:LWP524316 MGK524289:MGL524316 MQG524289:MQH524316 NAC524289:NAD524316 NJY524289:NJZ524316 NTU524289:NTV524316 ODQ524289:ODR524316 ONM524289:ONN524316 OXI524289:OXJ524316 PHE524289:PHF524316 PRA524289:PRB524316 QAW524289:QAX524316 QKS524289:QKT524316 QUO524289:QUP524316 REK524289:REL524316 ROG524289:ROH524316 RYC524289:RYD524316 SHY524289:SHZ524316 SRU524289:SRV524316 TBQ524289:TBR524316 TLM524289:TLN524316 TVI524289:TVJ524316 UFE524289:UFF524316 UPA524289:UPB524316 UYW524289:UYX524316 VIS524289:VIT524316 VSO524289:VSP524316 WCK524289:WCL524316 WMG524289:WMH524316 WWC524289:WWD524316 JQ589825:JR589852 TM589825:TN589852 ADI589825:ADJ589852 ANE589825:ANF589852 AXA589825:AXB589852 BGW589825:BGX589852 BQS589825:BQT589852 CAO589825:CAP589852 CKK589825:CKL589852 CUG589825:CUH589852 DEC589825:DED589852 DNY589825:DNZ589852 DXU589825:DXV589852 EHQ589825:EHR589852 ERM589825:ERN589852 FBI589825:FBJ589852 FLE589825:FLF589852 FVA589825:FVB589852 GEW589825:GEX589852 GOS589825:GOT589852 GYO589825:GYP589852 HIK589825:HIL589852 HSG589825:HSH589852 ICC589825:ICD589852 ILY589825:ILZ589852 IVU589825:IVV589852 JFQ589825:JFR589852 JPM589825:JPN589852 JZI589825:JZJ589852 KJE589825:KJF589852 KTA589825:KTB589852 LCW589825:LCX589852 LMS589825:LMT589852 LWO589825:LWP589852 MGK589825:MGL589852 MQG589825:MQH589852 NAC589825:NAD589852 NJY589825:NJZ589852 NTU589825:NTV589852 ODQ589825:ODR589852 ONM589825:ONN589852 OXI589825:OXJ589852 PHE589825:PHF589852 PRA589825:PRB589852 QAW589825:QAX589852 QKS589825:QKT589852 QUO589825:QUP589852 REK589825:REL589852 ROG589825:ROH589852 RYC589825:RYD589852 SHY589825:SHZ589852 SRU589825:SRV589852 TBQ589825:TBR589852 TLM589825:TLN589852 TVI589825:TVJ589852 UFE589825:UFF589852 UPA589825:UPB589852 UYW589825:UYX589852 VIS589825:VIT589852 VSO589825:VSP589852 WCK589825:WCL589852 WMG589825:WMH589852 WWC589825:WWD589852 JQ655361:JR655388 TM655361:TN655388 ADI655361:ADJ655388 ANE655361:ANF655388 AXA655361:AXB655388 BGW655361:BGX655388 BQS655361:BQT655388 CAO655361:CAP655388 CKK655361:CKL655388 CUG655361:CUH655388 DEC655361:DED655388 DNY655361:DNZ655388 DXU655361:DXV655388 EHQ655361:EHR655388 ERM655361:ERN655388 FBI655361:FBJ655388 FLE655361:FLF655388 FVA655361:FVB655388 GEW655361:GEX655388 GOS655361:GOT655388 GYO655361:GYP655388 HIK655361:HIL655388 HSG655361:HSH655388 ICC655361:ICD655388 ILY655361:ILZ655388 IVU655361:IVV655388 JFQ655361:JFR655388 JPM655361:JPN655388 JZI655361:JZJ655388 KJE655361:KJF655388 KTA655361:KTB655388 LCW655361:LCX655388 LMS655361:LMT655388 LWO655361:LWP655388 MGK655361:MGL655388 MQG655361:MQH655388 NAC655361:NAD655388 NJY655361:NJZ655388 NTU655361:NTV655388 ODQ655361:ODR655388 ONM655361:ONN655388 OXI655361:OXJ655388 PHE655361:PHF655388 PRA655361:PRB655388 QAW655361:QAX655388 QKS655361:QKT655388 QUO655361:QUP655388 REK655361:REL655388 ROG655361:ROH655388 RYC655361:RYD655388 SHY655361:SHZ655388 SRU655361:SRV655388 TBQ655361:TBR655388 TLM655361:TLN655388 TVI655361:TVJ655388 UFE655361:UFF655388 UPA655361:UPB655388 UYW655361:UYX655388 VIS655361:VIT655388 VSO655361:VSP655388 WCK655361:WCL655388 WMG655361:WMH655388 WWC655361:WWD655388 JQ720897:JR720924 TM720897:TN720924 ADI720897:ADJ720924 ANE720897:ANF720924 AXA720897:AXB720924 BGW720897:BGX720924 BQS720897:BQT720924 CAO720897:CAP720924 CKK720897:CKL720924 CUG720897:CUH720924 DEC720897:DED720924 DNY720897:DNZ720924 DXU720897:DXV720924 EHQ720897:EHR720924 ERM720897:ERN720924 FBI720897:FBJ720924 FLE720897:FLF720924 FVA720897:FVB720924 GEW720897:GEX720924 GOS720897:GOT720924 GYO720897:GYP720924 HIK720897:HIL720924 HSG720897:HSH720924 ICC720897:ICD720924 ILY720897:ILZ720924 IVU720897:IVV720924 JFQ720897:JFR720924 JPM720897:JPN720924 JZI720897:JZJ720924 KJE720897:KJF720924 KTA720897:KTB720924 LCW720897:LCX720924 LMS720897:LMT720924 LWO720897:LWP720924 MGK720897:MGL720924 MQG720897:MQH720924 NAC720897:NAD720924 NJY720897:NJZ720924 NTU720897:NTV720924 ODQ720897:ODR720924 ONM720897:ONN720924 OXI720897:OXJ720924 PHE720897:PHF720924 PRA720897:PRB720924 QAW720897:QAX720924 QKS720897:QKT720924 QUO720897:QUP720924 REK720897:REL720924 ROG720897:ROH720924 RYC720897:RYD720924 SHY720897:SHZ720924 SRU720897:SRV720924 TBQ720897:TBR720924 TLM720897:TLN720924 TVI720897:TVJ720924 UFE720897:UFF720924 UPA720897:UPB720924 UYW720897:UYX720924 VIS720897:VIT720924 VSO720897:VSP720924 WCK720897:WCL720924 WMG720897:WMH720924 WWC720897:WWD720924 JQ786433:JR786460 TM786433:TN786460 ADI786433:ADJ786460 ANE786433:ANF786460 AXA786433:AXB786460 BGW786433:BGX786460 BQS786433:BQT786460 CAO786433:CAP786460 CKK786433:CKL786460 CUG786433:CUH786460 DEC786433:DED786460 DNY786433:DNZ786460 DXU786433:DXV786460 EHQ786433:EHR786460 ERM786433:ERN786460 FBI786433:FBJ786460 FLE786433:FLF786460 FVA786433:FVB786460 GEW786433:GEX786460 GOS786433:GOT786460 GYO786433:GYP786460 HIK786433:HIL786460 HSG786433:HSH786460 ICC786433:ICD786460 ILY786433:ILZ786460 IVU786433:IVV786460 JFQ786433:JFR786460 JPM786433:JPN786460 JZI786433:JZJ786460 KJE786433:KJF786460 KTA786433:KTB786460 LCW786433:LCX786460 LMS786433:LMT786460 LWO786433:LWP786460 MGK786433:MGL786460 MQG786433:MQH786460 NAC786433:NAD786460 NJY786433:NJZ786460 NTU786433:NTV786460 ODQ786433:ODR786460 ONM786433:ONN786460 OXI786433:OXJ786460 PHE786433:PHF786460 PRA786433:PRB786460 QAW786433:QAX786460 QKS786433:QKT786460 QUO786433:QUP786460 REK786433:REL786460 ROG786433:ROH786460 RYC786433:RYD786460 SHY786433:SHZ786460 SRU786433:SRV786460 TBQ786433:TBR786460 TLM786433:TLN786460 TVI786433:TVJ786460 UFE786433:UFF786460 UPA786433:UPB786460 UYW786433:UYX786460 VIS786433:VIT786460 VSO786433:VSP786460 WCK786433:WCL786460 WMG786433:WMH786460 WWC786433:WWD786460 JQ851969:JR851996 TM851969:TN851996 ADI851969:ADJ851996 ANE851969:ANF851996 AXA851969:AXB851996 BGW851969:BGX851996 BQS851969:BQT851996 CAO851969:CAP851996 CKK851969:CKL851996 CUG851969:CUH851996 DEC851969:DED851996 DNY851969:DNZ851996 DXU851969:DXV851996 EHQ851969:EHR851996 ERM851969:ERN851996 FBI851969:FBJ851996 FLE851969:FLF851996 FVA851969:FVB851996 GEW851969:GEX851996 GOS851969:GOT851996 GYO851969:GYP851996 HIK851969:HIL851996 HSG851969:HSH851996 ICC851969:ICD851996 ILY851969:ILZ851996 IVU851969:IVV851996 JFQ851969:JFR851996 JPM851969:JPN851996 JZI851969:JZJ851996 KJE851969:KJF851996 KTA851969:KTB851996 LCW851969:LCX851996 LMS851969:LMT851996 LWO851969:LWP851996 MGK851969:MGL851996 MQG851969:MQH851996 NAC851969:NAD851996 NJY851969:NJZ851996 NTU851969:NTV851996 ODQ851969:ODR851996 ONM851969:ONN851996 OXI851969:OXJ851996 PHE851969:PHF851996 PRA851969:PRB851996 QAW851969:QAX851996 QKS851969:QKT851996 QUO851969:QUP851996 REK851969:REL851996 ROG851969:ROH851996 RYC851969:RYD851996 SHY851969:SHZ851996 SRU851969:SRV851996 TBQ851969:TBR851996 TLM851969:TLN851996 TVI851969:TVJ851996 UFE851969:UFF851996 UPA851969:UPB851996 UYW851969:UYX851996 VIS851969:VIT851996 VSO851969:VSP851996 WCK851969:WCL851996 WMG851969:WMH851996 WWC851969:WWD851996 JQ917505:JR917532 TM917505:TN917532 ADI917505:ADJ917532 ANE917505:ANF917532 AXA917505:AXB917532 BGW917505:BGX917532 BQS917505:BQT917532 CAO917505:CAP917532 CKK917505:CKL917532 CUG917505:CUH917532 DEC917505:DED917532 DNY917505:DNZ917532 DXU917505:DXV917532 EHQ917505:EHR917532 ERM917505:ERN917532 FBI917505:FBJ917532 FLE917505:FLF917532 FVA917505:FVB917532 GEW917505:GEX917532 GOS917505:GOT917532 GYO917505:GYP917532 HIK917505:HIL917532 HSG917505:HSH917532 ICC917505:ICD917532 ILY917505:ILZ917532 IVU917505:IVV917532 JFQ917505:JFR917532 JPM917505:JPN917532 JZI917505:JZJ917532 KJE917505:KJF917532 KTA917505:KTB917532 LCW917505:LCX917532 LMS917505:LMT917532 LWO917505:LWP917532 MGK917505:MGL917532 MQG917505:MQH917532 NAC917505:NAD917532 NJY917505:NJZ917532 NTU917505:NTV917532 ODQ917505:ODR917532 ONM917505:ONN917532 OXI917505:OXJ917532 PHE917505:PHF917532 PRA917505:PRB917532 QAW917505:QAX917532 QKS917505:QKT917532 QUO917505:QUP917532 REK917505:REL917532 ROG917505:ROH917532 RYC917505:RYD917532 SHY917505:SHZ917532 SRU917505:SRV917532 TBQ917505:TBR917532 TLM917505:TLN917532 TVI917505:TVJ917532 UFE917505:UFF917532 UPA917505:UPB917532 UYW917505:UYX917532 VIS917505:VIT917532 VSO917505:VSP917532 WCK917505:WCL917532 WMG917505:WMH917532 WWC917505:WWD917532 JQ983041:JR983068 TM983041:TN983068 ADI983041:ADJ983068 ANE983041:ANF983068 AXA983041:AXB983068 BGW983041:BGX983068 BQS983041:BQT983068 CAO983041:CAP983068 CKK983041:CKL983068 CUG983041:CUH983068 DEC983041:DED983068 DNY983041:DNZ983068 DXU983041:DXV983068 EHQ983041:EHR983068 ERM983041:ERN983068 FBI983041:FBJ983068 FLE983041:FLF983068 FVA983041:FVB983068 GEW983041:GEX983068 GOS983041:GOT983068 GYO983041:GYP983068 HIK983041:HIL983068 HSG983041:HSH983068 ICC983041:ICD983068 ILY983041:ILZ983068 IVU983041:IVV983068 JFQ983041:JFR983068 JPM983041:JPN983068 JZI983041:JZJ983068 KJE983041:KJF983068 KTA983041:KTB983068 LCW983041:LCX983068 LMS983041:LMT983068 LWO983041:LWP983068 MGK983041:MGL983068 MQG983041:MQH983068 NAC983041:NAD983068 NJY983041:NJZ983068 NTU983041:NTV983068 ODQ983041:ODR983068 ONM983041:ONN983068 OXI983041:OXJ983068 PHE983041:PHF983068 PRA983041:PRB983068 QAW983041:QAX983068 QKS983041:QKT983068 QUO983041:QUP983068 REK983041:REL983068 ROG983041:ROH983068 RYC983041:RYD983068 SHY983041:SHZ983068 SRU983041:SRV983068 TBQ983041:TBR983068 TLM983041:TLN983068 TVI983041:TVJ983068 UFE983041:UFF983068 UPA983041:UPB983068 UYW983041:UYX983068 VIS983041:VIT983068 VSO983041:VSP983068 WCK983041:WCL983068 WMG983041:WMH983068 WWC983041:WWD983068 WWC11:WWD28 JQ11:JR28 TM11:TN28 ADI11:ADJ28 ANE11:ANF28 AXA11:AXB28 BGW11:BGX28 BQS11:BQT28 CAO11:CAP28 CKK11:CKL28 CUG11:CUH28 DEC11:DED28 DNY11:DNZ28 DXU11:DXV28 EHQ11:EHR28 ERM11:ERN28 FBI11:FBJ28 FLE11:FLF28 FVA11:FVB28 GEW11:GEX28 GOS11:GOT28 GYO11:GYP28 HIK11:HIL28 HSG11:HSH28 ICC11:ICD28 ILY11:ILZ28 IVU11:IVV28 JFQ11:JFR28 JPM11:JPN28 JZI11:JZJ28 KJE11:KJF28 KTA11:KTB28 LCW11:LCX28 LMS11:LMT28 LWO11:LWP28 MGK11:MGL28 MQG11:MQH28 NAC11:NAD28 NJY11:NJZ28 NTU11:NTV28 ODQ11:ODR28 ONM11:ONN28 OXI11:OXJ28 PHE11:PHF28 PRA11:PRB28 QAW11:QAX28 QKS11:QKT28 QUO11:QUP28 REK11:REL28 ROG11:ROH28 RYC11:RYD28 SHY11:SHZ28 SRU11:SRV28 TBQ11:TBR28 TLM11:TLN28 TVI11:TVJ28 UFE11:UFF28 UPA11:UPB28 UYW11:UYX28 VIS11:VIT28 VSO11:VSP28 WCK11:WCL28 WMG11:WMH28" xr:uid="{00000000-0002-0000-0F00-000002000000}">
      <formula1>"複雑,一般的,単純"</formula1>
    </dataValidation>
    <dataValidation type="list" allowBlank="1" showInputMessage="1" showErrorMessage="1" sqref="JJ29:JK30 TF29:TG30 ADB29:ADC30 AMX29:AMY30 AWT29:AWU30 BGP29:BGQ30 BQL29:BQM30 CAH29:CAI30 CKD29:CKE30 CTZ29:CUA30 DDV29:DDW30 DNR29:DNS30 DXN29:DXO30 EHJ29:EHK30 ERF29:ERG30 FBB29:FBC30 FKX29:FKY30 FUT29:FUU30 GEP29:GEQ30 GOL29:GOM30 GYH29:GYI30 HID29:HIE30 HRZ29:HSA30 IBV29:IBW30 ILR29:ILS30 IVN29:IVO30 JFJ29:JFK30 JPF29:JPG30 JZB29:JZC30 KIX29:KIY30 KST29:KSU30 LCP29:LCQ30 LML29:LMM30 LWH29:LWI30 MGD29:MGE30 MPZ29:MQA30 MZV29:MZW30 NJR29:NJS30 NTN29:NTO30 ODJ29:ODK30 ONF29:ONG30 OXB29:OXC30 PGX29:PGY30 PQT29:PQU30 QAP29:QAQ30 QKL29:QKM30 QUH29:QUI30 RED29:REE30 RNZ29:ROA30 RXV29:RXW30 SHR29:SHS30 SRN29:SRO30 TBJ29:TBK30 TLF29:TLG30 TVB29:TVC30 UEX29:UEY30 UOT29:UOU30 UYP29:UYQ30 VIL29:VIM30 VSH29:VSI30 WCD29:WCE30 WLZ29:WMA30 WVV29:WVW30 JJ65565:JK65566 TF65565:TG65566 ADB65565:ADC65566 AMX65565:AMY65566 AWT65565:AWU65566 BGP65565:BGQ65566 BQL65565:BQM65566 CAH65565:CAI65566 CKD65565:CKE65566 CTZ65565:CUA65566 DDV65565:DDW65566 DNR65565:DNS65566 DXN65565:DXO65566 EHJ65565:EHK65566 ERF65565:ERG65566 FBB65565:FBC65566 FKX65565:FKY65566 FUT65565:FUU65566 GEP65565:GEQ65566 GOL65565:GOM65566 GYH65565:GYI65566 HID65565:HIE65566 HRZ65565:HSA65566 IBV65565:IBW65566 ILR65565:ILS65566 IVN65565:IVO65566 JFJ65565:JFK65566 JPF65565:JPG65566 JZB65565:JZC65566 KIX65565:KIY65566 KST65565:KSU65566 LCP65565:LCQ65566 LML65565:LMM65566 LWH65565:LWI65566 MGD65565:MGE65566 MPZ65565:MQA65566 MZV65565:MZW65566 NJR65565:NJS65566 NTN65565:NTO65566 ODJ65565:ODK65566 ONF65565:ONG65566 OXB65565:OXC65566 PGX65565:PGY65566 PQT65565:PQU65566 QAP65565:QAQ65566 QKL65565:QKM65566 QUH65565:QUI65566 RED65565:REE65566 RNZ65565:ROA65566 RXV65565:RXW65566 SHR65565:SHS65566 SRN65565:SRO65566 TBJ65565:TBK65566 TLF65565:TLG65566 TVB65565:TVC65566 UEX65565:UEY65566 UOT65565:UOU65566 UYP65565:UYQ65566 VIL65565:VIM65566 VSH65565:VSI65566 WCD65565:WCE65566 WLZ65565:WMA65566 WVV65565:WVW65566 JJ131101:JK131102 TF131101:TG131102 ADB131101:ADC131102 AMX131101:AMY131102 AWT131101:AWU131102 BGP131101:BGQ131102 BQL131101:BQM131102 CAH131101:CAI131102 CKD131101:CKE131102 CTZ131101:CUA131102 DDV131101:DDW131102 DNR131101:DNS131102 DXN131101:DXO131102 EHJ131101:EHK131102 ERF131101:ERG131102 FBB131101:FBC131102 FKX131101:FKY131102 FUT131101:FUU131102 GEP131101:GEQ131102 GOL131101:GOM131102 GYH131101:GYI131102 HID131101:HIE131102 HRZ131101:HSA131102 IBV131101:IBW131102 ILR131101:ILS131102 IVN131101:IVO131102 JFJ131101:JFK131102 JPF131101:JPG131102 JZB131101:JZC131102 KIX131101:KIY131102 KST131101:KSU131102 LCP131101:LCQ131102 LML131101:LMM131102 LWH131101:LWI131102 MGD131101:MGE131102 MPZ131101:MQA131102 MZV131101:MZW131102 NJR131101:NJS131102 NTN131101:NTO131102 ODJ131101:ODK131102 ONF131101:ONG131102 OXB131101:OXC131102 PGX131101:PGY131102 PQT131101:PQU131102 QAP131101:QAQ131102 QKL131101:QKM131102 QUH131101:QUI131102 RED131101:REE131102 RNZ131101:ROA131102 RXV131101:RXW131102 SHR131101:SHS131102 SRN131101:SRO131102 TBJ131101:TBK131102 TLF131101:TLG131102 TVB131101:TVC131102 UEX131101:UEY131102 UOT131101:UOU131102 UYP131101:UYQ131102 VIL131101:VIM131102 VSH131101:VSI131102 WCD131101:WCE131102 WLZ131101:WMA131102 WVV131101:WVW131102 JJ196637:JK196638 TF196637:TG196638 ADB196637:ADC196638 AMX196637:AMY196638 AWT196637:AWU196638 BGP196637:BGQ196638 BQL196637:BQM196638 CAH196637:CAI196638 CKD196637:CKE196638 CTZ196637:CUA196638 DDV196637:DDW196638 DNR196637:DNS196638 DXN196637:DXO196638 EHJ196637:EHK196638 ERF196637:ERG196638 FBB196637:FBC196638 FKX196637:FKY196638 FUT196637:FUU196638 GEP196637:GEQ196638 GOL196637:GOM196638 GYH196637:GYI196638 HID196637:HIE196638 HRZ196637:HSA196638 IBV196637:IBW196638 ILR196637:ILS196638 IVN196637:IVO196638 JFJ196637:JFK196638 JPF196637:JPG196638 JZB196637:JZC196638 KIX196637:KIY196638 KST196637:KSU196638 LCP196637:LCQ196638 LML196637:LMM196638 LWH196637:LWI196638 MGD196637:MGE196638 MPZ196637:MQA196638 MZV196637:MZW196638 NJR196637:NJS196638 NTN196637:NTO196638 ODJ196637:ODK196638 ONF196637:ONG196638 OXB196637:OXC196638 PGX196637:PGY196638 PQT196637:PQU196638 QAP196637:QAQ196638 QKL196637:QKM196638 QUH196637:QUI196638 RED196637:REE196638 RNZ196637:ROA196638 RXV196637:RXW196638 SHR196637:SHS196638 SRN196637:SRO196638 TBJ196637:TBK196638 TLF196637:TLG196638 TVB196637:TVC196638 UEX196637:UEY196638 UOT196637:UOU196638 UYP196637:UYQ196638 VIL196637:VIM196638 VSH196637:VSI196638 WCD196637:WCE196638 WLZ196637:WMA196638 WVV196637:WVW196638 JJ262173:JK262174 TF262173:TG262174 ADB262173:ADC262174 AMX262173:AMY262174 AWT262173:AWU262174 BGP262173:BGQ262174 BQL262173:BQM262174 CAH262173:CAI262174 CKD262173:CKE262174 CTZ262173:CUA262174 DDV262173:DDW262174 DNR262173:DNS262174 DXN262173:DXO262174 EHJ262173:EHK262174 ERF262173:ERG262174 FBB262173:FBC262174 FKX262173:FKY262174 FUT262173:FUU262174 GEP262173:GEQ262174 GOL262173:GOM262174 GYH262173:GYI262174 HID262173:HIE262174 HRZ262173:HSA262174 IBV262173:IBW262174 ILR262173:ILS262174 IVN262173:IVO262174 JFJ262173:JFK262174 JPF262173:JPG262174 JZB262173:JZC262174 KIX262173:KIY262174 KST262173:KSU262174 LCP262173:LCQ262174 LML262173:LMM262174 LWH262173:LWI262174 MGD262173:MGE262174 MPZ262173:MQA262174 MZV262173:MZW262174 NJR262173:NJS262174 NTN262173:NTO262174 ODJ262173:ODK262174 ONF262173:ONG262174 OXB262173:OXC262174 PGX262173:PGY262174 PQT262173:PQU262174 QAP262173:QAQ262174 QKL262173:QKM262174 QUH262173:QUI262174 RED262173:REE262174 RNZ262173:ROA262174 RXV262173:RXW262174 SHR262173:SHS262174 SRN262173:SRO262174 TBJ262173:TBK262174 TLF262173:TLG262174 TVB262173:TVC262174 UEX262173:UEY262174 UOT262173:UOU262174 UYP262173:UYQ262174 VIL262173:VIM262174 VSH262173:VSI262174 WCD262173:WCE262174 WLZ262173:WMA262174 WVV262173:WVW262174 JJ327709:JK327710 TF327709:TG327710 ADB327709:ADC327710 AMX327709:AMY327710 AWT327709:AWU327710 BGP327709:BGQ327710 BQL327709:BQM327710 CAH327709:CAI327710 CKD327709:CKE327710 CTZ327709:CUA327710 DDV327709:DDW327710 DNR327709:DNS327710 DXN327709:DXO327710 EHJ327709:EHK327710 ERF327709:ERG327710 FBB327709:FBC327710 FKX327709:FKY327710 FUT327709:FUU327710 GEP327709:GEQ327710 GOL327709:GOM327710 GYH327709:GYI327710 HID327709:HIE327710 HRZ327709:HSA327710 IBV327709:IBW327710 ILR327709:ILS327710 IVN327709:IVO327710 JFJ327709:JFK327710 JPF327709:JPG327710 JZB327709:JZC327710 KIX327709:KIY327710 KST327709:KSU327710 LCP327709:LCQ327710 LML327709:LMM327710 LWH327709:LWI327710 MGD327709:MGE327710 MPZ327709:MQA327710 MZV327709:MZW327710 NJR327709:NJS327710 NTN327709:NTO327710 ODJ327709:ODK327710 ONF327709:ONG327710 OXB327709:OXC327710 PGX327709:PGY327710 PQT327709:PQU327710 QAP327709:QAQ327710 QKL327709:QKM327710 QUH327709:QUI327710 RED327709:REE327710 RNZ327709:ROA327710 RXV327709:RXW327710 SHR327709:SHS327710 SRN327709:SRO327710 TBJ327709:TBK327710 TLF327709:TLG327710 TVB327709:TVC327710 UEX327709:UEY327710 UOT327709:UOU327710 UYP327709:UYQ327710 VIL327709:VIM327710 VSH327709:VSI327710 WCD327709:WCE327710 WLZ327709:WMA327710 WVV327709:WVW327710 JJ393245:JK393246 TF393245:TG393246 ADB393245:ADC393246 AMX393245:AMY393246 AWT393245:AWU393246 BGP393245:BGQ393246 BQL393245:BQM393246 CAH393245:CAI393246 CKD393245:CKE393246 CTZ393245:CUA393246 DDV393245:DDW393246 DNR393245:DNS393246 DXN393245:DXO393246 EHJ393245:EHK393246 ERF393245:ERG393246 FBB393245:FBC393246 FKX393245:FKY393246 FUT393245:FUU393246 GEP393245:GEQ393246 GOL393245:GOM393246 GYH393245:GYI393246 HID393245:HIE393246 HRZ393245:HSA393246 IBV393245:IBW393246 ILR393245:ILS393246 IVN393245:IVO393246 JFJ393245:JFK393246 JPF393245:JPG393246 JZB393245:JZC393246 KIX393245:KIY393246 KST393245:KSU393246 LCP393245:LCQ393246 LML393245:LMM393246 LWH393245:LWI393246 MGD393245:MGE393246 MPZ393245:MQA393246 MZV393245:MZW393246 NJR393245:NJS393246 NTN393245:NTO393246 ODJ393245:ODK393246 ONF393245:ONG393246 OXB393245:OXC393246 PGX393245:PGY393246 PQT393245:PQU393246 QAP393245:QAQ393246 QKL393245:QKM393246 QUH393245:QUI393246 RED393245:REE393246 RNZ393245:ROA393246 RXV393245:RXW393246 SHR393245:SHS393246 SRN393245:SRO393246 TBJ393245:TBK393246 TLF393245:TLG393246 TVB393245:TVC393246 UEX393245:UEY393246 UOT393245:UOU393246 UYP393245:UYQ393246 VIL393245:VIM393246 VSH393245:VSI393246 WCD393245:WCE393246 WLZ393245:WMA393246 WVV393245:WVW393246 JJ458781:JK458782 TF458781:TG458782 ADB458781:ADC458782 AMX458781:AMY458782 AWT458781:AWU458782 BGP458781:BGQ458782 BQL458781:BQM458782 CAH458781:CAI458782 CKD458781:CKE458782 CTZ458781:CUA458782 DDV458781:DDW458782 DNR458781:DNS458782 DXN458781:DXO458782 EHJ458781:EHK458782 ERF458781:ERG458782 FBB458781:FBC458782 FKX458781:FKY458782 FUT458781:FUU458782 GEP458781:GEQ458782 GOL458781:GOM458782 GYH458781:GYI458782 HID458781:HIE458782 HRZ458781:HSA458782 IBV458781:IBW458782 ILR458781:ILS458782 IVN458781:IVO458782 JFJ458781:JFK458782 JPF458781:JPG458782 JZB458781:JZC458782 KIX458781:KIY458782 KST458781:KSU458782 LCP458781:LCQ458782 LML458781:LMM458782 LWH458781:LWI458782 MGD458781:MGE458782 MPZ458781:MQA458782 MZV458781:MZW458782 NJR458781:NJS458782 NTN458781:NTO458782 ODJ458781:ODK458782 ONF458781:ONG458782 OXB458781:OXC458782 PGX458781:PGY458782 PQT458781:PQU458782 QAP458781:QAQ458782 QKL458781:QKM458782 QUH458781:QUI458782 RED458781:REE458782 RNZ458781:ROA458782 RXV458781:RXW458782 SHR458781:SHS458782 SRN458781:SRO458782 TBJ458781:TBK458782 TLF458781:TLG458782 TVB458781:TVC458782 UEX458781:UEY458782 UOT458781:UOU458782 UYP458781:UYQ458782 VIL458781:VIM458782 VSH458781:VSI458782 WCD458781:WCE458782 WLZ458781:WMA458782 WVV458781:WVW458782 JJ524317:JK524318 TF524317:TG524318 ADB524317:ADC524318 AMX524317:AMY524318 AWT524317:AWU524318 BGP524317:BGQ524318 BQL524317:BQM524318 CAH524317:CAI524318 CKD524317:CKE524318 CTZ524317:CUA524318 DDV524317:DDW524318 DNR524317:DNS524318 DXN524317:DXO524318 EHJ524317:EHK524318 ERF524317:ERG524318 FBB524317:FBC524318 FKX524317:FKY524318 FUT524317:FUU524318 GEP524317:GEQ524318 GOL524317:GOM524318 GYH524317:GYI524318 HID524317:HIE524318 HRZ524317:HSA524318 IBV524317:IBW524318 ILR524317:ILS524318 IVN524317:IVO524318 JFJ524317:JFK524318 JPF524317:JPG524318 JZB524317:JZC524318 KIX524317:KIY524318 KST524317:KSU524318 LCP524317:LCQ524318 LML524317:LMM524318 LWH524317:LWI524318 MGD524317:MGE524318 MPZ524317:MQA524318 MZV524317:MZW524318 NJR524317:NJS524318 NTN524317:NTO524318 ODJ524317:ODK524318 ONF524317:ONG524318 OXB524317:OXC524318 PGX524317:PGY524318 PQT524317:PQU524318 QAP524317:QAQ524318 QKL524317:QKM524318 QUH524317:QUI524318 RED524317:REE524318 RNZ524317:ROA524318 RXV524317:RXW524318 SHR524317:SHS524318 SRN524317:SRO524318 TBJ524317:TBK524318 TLF524317:TLG524318 TVB524317:TVC524318 UEX524317:UEY524318 UOT524317:UOU524318 UYP524317:UYQ524318 VIL524317:VIM524318 VSH524317:VSI524318 WCD524317:WCE524318 WLZ524317:WMA524318 WVV524317:WVW524318 JJ589853:JK589854 TF589853:TG589854 ADB589853:ADC589854 AMX589853:AMY589854 AWT589853:AWU589854 BGP589853:BGQ589854 BQL589853:BQM589854 CAH589853:CAI589854 CKD589853:CKE589854 CTZ589853:CUA589854 DDV589853:DDW589854 DNR589853:DNS589854 DXN589853:DXO589854 EHJ589853:EHK589854 ERF589853:ERG589854 FBB589853:FBC589854 FKX589853:FKY589854 FUT589853:FUU589854 GEP589853:GEQ589854 GOL589853:GOM589854 GYH589853:GYI589854 HID589853:HIE589854 HRZ589853:HSA589854 IBV589853:IBW589854 ILR589853:ILS589854 IVN589853:IVO589854 JFJ589853:JFK589854 JPF589853:JPG589854 JZB589853:JZC589854 KIX589853:KIY589854 KST589853:KSU589854 LCP589853:LCQ589854 LML589853:LMM589854 LWH589853:LWI589854 MGD589853:MGE589854 MPZ589853:MQA589854 MZV589853:MZW589854 NJR589853:NJS589854 NTN589853:NTO589854 ODJ589853:ODK589854 ONF589853:ONG589854 OXB589853:OXC589854 PGX589853:PGY589854 PQT589853:PQU589854 QAP589853:QAQ589854 QKL589853:QKM589854 QUH589853:QUI589854 RED589853:REE589854 RNZ589853:ROA589854 RXV589853:RXW589854 SHR589853:SHS589854 SRN589853:SRO589854 TBJ589853:TBK589854 TLF589853:TLG589854 TVB589853:TVC589854 UEX589853:UEY589854 UOT589853:UOU589854 UYP589853:UYQ589854 VIL589853:VIM589854 VSH589853:VSI589854 WCD589853:WCE589854 WLZ589853:WMA589854 WVV589853:WVW589854 JJ655389:JK655390 TF655389:TG655390 ADB655389:ADC655390 AMX655389:AMY655390 AWT655389:AWU655390 BGP655389:BGQ655390 BQL655389:BQM655390 CAH655389:CAI655390 CKD655389:CKE655390 CTZ655389:CUA655390 DDV655389:DDW655390 DNR655389:DNS655390 DXN655389:DXO655390 EHJ655389:EHK655390 ERF655389:ERG655390 FBB655389:FBC655390 FKX655389:FKY655390 FUT655389:FUU655390 GEP655389:GEQ655390 GOL655389:GOM655390 GYH655389:GYI655390 HID655389:HIE655390 HRZ655389:HSA655390 IBV655389:IBW655390 ILR655389:ILS655390 IVN655389:IVO655390 JFJ655389:JFK655390 JPF655389:JPG655390 JZB655389:JZC655390 KIX655389:KIY655390 KST655389:KSU655390 LCP655389:LCQ655390 LML655389:LMM655390 LWH655389:LWI655390 MGD655389:MGE655390 MPZ655389:MQA655390 MZV655389:MZW655390 NJR655389:NJS655390 NTN655389:NTO655390 ODJ655389:ODK655390 ONF655389:ONG655390 OXB655389:OXC655390 PGX655389:PGY655390 PQT655389:PQU655390 QAP655389:QAQ655390 QKL655389:QKM655390 QUH655389:QUI655390 RED655389:REE655390 RNZ655389:ROA655390 RXV655389:RXW655390 SHR655389:SHS655390 SRN655389:SRO655390 TBJ655389:TBK655390 TLF655389:TLG655390 TVB655389:TVC655390 UEX655389:UEY655390 UOT655389:UOU655390 UYP655389:UYQ655390 VIL655389:VIM655390 VSH655389:VSI655390 WCD655389:WCE655390 WLZ655389:WMA655390 WVV655389:WVW655390 JJ720925:JK720926 TF720925:TG720926 ADB720925:ADC720926 AMX720925:AMY720926 AWT720925:AWU720926 BGP720925:BGQ720926 BQL720925:BQM720926 CAH720925:CAI720926 CKD720925:CKE720926 CTZ720925:CUA720926 DDV720925:DDW720926 DNR720925:DNS720926 DXN720925:DXO720926 EHJ720925:EHK720926 ERF720925:ERG720926 FBB720925:FBC720926 FKX720925:FKY720926 FUT720925:FUU720926 GEP720925:GEQ720926 GOL720925:GOM720926 GYH720925:GYI720926 HID720925:HIE720926 HRZ720925:HSA720926 IBV720925:IBW720926 ILR720925:ILS720926 IVN720925:IVO720926 JFJ720925:JFK720926 JPF720925:JPG720926 JZB720925:JZC720926 KIX720925:KIY720926 KST720925:KSU720926 LCP720925:LCQ720926 LML720925:LMM720926 LWH720925:LWI720926 MGD720925:MGE720926 MPZ720925:MQA720926 MZV720925:MZW720926 NJR720925:NJS720926 NTN720925:NTO720926 ODJ720925:ODK720926 ONF720925:ONG720926 OXB720925:OXC720926 PGX720925:PGY720926 PQT720925:PQU720926 QAP720925:QAQ720926 QKL720925:QKM720926 QUH720925:QUI720926 RED720925:REE720926 RNZ720925:ROA720926 RXV720925:RXW720926 SHR720925:SHS720926 SRN720925:SRO720926 TBJ720925:TBK720926 TLF720925:TLG720926 TVB720925:TVC720926 UEX720925:UEY720926 UOT720925:UOU720926 UYP720925:UYQ720926 VIL720925:VIM720926 VSH720925:VSI720926 WCD720925:WCE720926 WLZ720925:WMA720926 WVV720925:WVW720926 JJ786461:JK786462 TF786461:TG786462 ADB786461:ADC786462 AMX786461:AMY786462 AWT786461:AWU786462 BGP786461:BGQ786462 BQL786461:BQM786462 CAH786461:CAI786462 CKD786461:CKE786462 CTZ786461:CUA786462 DDV786461:DDW786462 DNR786461:DNS786462 DXN786461:DXO786462 EHJ786461:EHK786462 ERF786461:ERG786462 FBB786461:FBC786462 FKX786461:FKY786462 FUT786461:FUU786462 GEP786461:GEQ786462 GOL786461:GOM786462 GYH786461:GYI786462 HID786461:HIE786462 HRZ786461:HSA786462 IBV786461:IBW786462 ILR786461:ILS786462 IVN786461:IVO786462 JFJ786461:JFK786462 JPF786461:JPG786462 JZB786461:JZC786462 KIX786461:KIY786462 KST786461:KSU786462 LCP786461:LCQ786462 LML786461:LMM786462 LWH786461:LWI786462 MGD786461:MGE786462 MPZ786461:MQA786462 MZV786461:MZW786462 NJR786461:NJS786462 NTN786461:NTO786462 ODJ786461:ODK786462 ONF786461:ONG786462 OXB786461:OXC786462 PGX786461:PGY786462 PQT786461:PQU786462 QAP786461:QAQ786462 QKL786461:QKM786462 QUH786461:QUI786462 RED786461:REE786462 RNZ786461:ROA786462 RXV786461:RXW786462 SHR786461:SHS786462 SRN786461:SRO786462 TBJ786461:TBK786462 TLF786461:TLG786462 TVB786461:TVC786462 UEX786461:UEY786462 UOT786461:UOU786462 UYP786461:UYQ786462 VIL786461:VIM786462 VSH786461:VSI786462 WCD786461:WCE786462 WLZ786461:WMA786462 WVV786461:WVW786462 JJ851997:JK851998 TF851997:TG851998 ADB851997:ADC851998 AMX851997:AMY851998 AWT851997:AWU851998 BGP851997:BGQ851998 BQL851997:BQM851998 CAH851997:CAI851998 CKD851997:CKE851998 CTZ851997:CUA851998 DDV851997:DDW851998 DNR851997:DNS851998 DXN851997:DXO851998 EHJ851997:EHK851998 ERF851997:ERG851998 FBB851997:FBC851998 FKX851997:FKY851998 FUT851997:FUU851998 GEP851997:GEQ851998 GOL851997:GOM851998 GYH851997:GYI851998 HID851997:HIE851998 HRZ851997:HSA851998 IBV851997:IBW851998 ILR851997:ILS851998 IVN851997:IVO851998 JFJ851997:JFK851998 JPF851997:JPG851998 JZB851997:JZC851998 KIX851997:KIY851998 KST851997:KSU851998 LCP851997:LCQ851998 LML851997:LMM851998 LWH851997:LWI851998 MGD851997:MGE851998 MPZ851997:MQA851998 MZV851997:MZW851998 NJR851997:NJS851998 NTN851997:NTO851998 ODJ851997:ODK851998 ONF851997:ONG851998 OXB851997:OXC851998 PGX851997:PGY851998 PQT851997:PQU851998 QAP851997:QAQ851998 QKL851997:QKM851998 QUH851997:QUI851998 RED851997:REE851998 RNZ851997:ROA851998 RXV851997:RXW851998 SHR851997:SHS851998 SRN851997:SRO851998 TBJ851997:TBK851998 TLF851997:TLG851998 TVB851997:TVC851998 UEX851997:UEY851998 UOT851997:UOU851998 UYP851997:UYQ851998 VIL851997:VIM851998 VSH851997:VSI851998 WCD851997:WCE851998 WLZ851997:WMA851998 WVV851997:WVW851998 JJ917533:JK917534 TF917533:TG917534 ADB917533:ADC917534 AMX917533:AMY917534 AWT917533:AWU917534 BGP917533:BGQ917534 BQL917533:BQM917534 CAH917533:CAI917534 CKD917533:CKE917534 CTZ917533:CUA917534 DDV917533:DDW917534 DNR917533:DNS917534 DXN917533:DXO917534 EHJ917533:EHK917534 ERF917533:ERG917534 FBB917533:FBC917534 FKX917533:FKY917534 FUT917533:FUU917534 GEP917533:GEQ917534 GOL917533:GOM917534 GYH917533:GYI917534 HID917533:HIE917534 HRZ917533:HSA917534 IBV917533:IBW917534 ILR917533:ILS917534 IVN917533:IVO917534 JFJ917533:JFK917534 JPF917533:JPG917534 JZB917533:JZC917534 KIX917533:KIY917534 KST917533:KSU917534 LCP917533:LCQ917534 LML917533:LMM917534 LWH917533:LWI917534 MGD917533:MGE917534 MPZ917533:MQA917534 MZV917533:MZW917534 NJR917533:NJS917534 NTN917533:NTO917534 ODJ917533:ODK917534 ONF917533:ONG917534 OXB917533:OXC917534 PGX917533:PGY917534 PQT917533:PQU917534 QAP917533:QAQ917534 QKL917533:QKM917534 QUH917533:QUI917534 RED917533:REE917534 RNZ917533:ROA917534 RXV917533:RXW917534 SHR917533:SHS917534 SRN917533:SRO917534 TBJ917533:TBK917534 TLF917533:TLG917534 TVB917533:TVC917534 UEX917533:UEY917534 UOT917533:UOU917534 UYP917533:UYQ917534 VIL917533:VIM917534 VSH917533:VSI917534 WCD917533:WCE917534 WLZ917533:WMA917534 WVV917533:WVW917534 JJ983069:JK983070 TF983069:TG983070 ADB983069:ADC983070 AMX983069:AMY983070 AWT983069:AWU983070 BGP983069:BGQ983070 BQL983069:BQM983070 CAH983069:CAI983070 CKD983069:CKE983070 CTZ983069:CUA983070 DDV983069:DDW983070 DNR983069:DNS983070 DXN983069:DXO983070 EHJ983069:EHK983070 ERF983069:ERG983070 FBB983069:FBC983070 FKX983069:FKY983070 FUT983069:FUU983070 GEP983069:GEQ983070 GOL983069:GOM983070 GYH983069:GYI983070 HID983069:HIE983070 HRZ983069:HSA983070 IBV983069:IBW983070 ILR983069:ILS983070 IVN983069:IVO983070 JFJ983069:JFK983070 JPF983069:JPG983070 JZB983069:JZC983070 KIX983069:KIY983070 KST983069:KSU983070 LCP983069:LCQ983070 LML983069:LMM983070 LWH983069:LWI983070 MGD983069:MGE983070 MPZ983069:MQA983070 MZV983069:MZW983070 NJR983069:NJS983070 NTN983069:NTO983070 ODJ983069:ODK983070 ONF983069:ONG983070 OXB983069:OXC983070 PGX983069:PGY983070 PQT983069:PQU983070 QAP983069:QAQ983070 QKL983069:QKM983070 QUH983069:QUI983070 RED983069:REE983070 RNZ983069:ROA983070 RXV983069:RXW983070 SHR983069:SHS983070 SRN983069:SRO983070 TBJ983069:TBK983070 TLF983069:TLG983070 TVB983069:TVC983070 UEX983069:UEY983070 UOT983069:UOU983070 UYP983069:UYQ983070 VIL983069:VIM983070 VSH983069:VSI983070 WCD983069:WCE983070 WLZ983069:WMA983070 WVV983069:WVW983070 T983069:U983070 T917533:U917534 T851997:U851998 T786461:U786462 T720925:U720926 T655389:U655390 T589853:U589854 T524317:U524318 T458781:U458782 T393245:U393246 T327709:U327710 T262173:U262174 T196637:U196638 T131101:U131102 T65565:U65566" xr:uid="{00000000-0002-0000-0F00-000003000000}">
      <formula1>"毎日,毎週,毎月,都度,毎年,その他"</formula1>
    </dataValidation>
    <dataValidation type="list" allowBlank="1" showInputMessage="1" showErrorMessage="1" sqref="JT65537:JT65566 TP65537:TP65566 ADL65537:ADL65566 ANH65537:ANH65566 AXD65537:AXD65566 BGZ65537:BGZ65566 BQV65537:BQV65566 CAR65537:CAR65566 CKN65537:CKN65566 CUJ65537:CUJ65566 DEF65537:DEF65566 DOB65537:DOB65566 DXX65537:DXX65566 EHT65537:EHT65566 ERP65537:ERP65566 FBL65537:FBL65566 FLH65537:FLH65566 FVD65537:FVD65566 GEZ65537:GEZ65566 GOV65537:GOV65566 GYR65537:GYR65566 HIN65537:HIN65566 HSJ65537:HSJ65566 ICF65537:ICF65566 IMB65537:IMB65566 IVX65537:IVX65566 JFT65537:JFT65566 JPP65537:JPP65566 JZL65537:JZL65566 KJH65537:KJH65566 KTD65537:KTD65566 LCZ65537:LCZ65566 LMV65537:LMV65566 LWR65537:LWR65566 MGN65537:MGN65566 MQJ65537:MQJ65566 NAF65537:NAF65566 NKB65537:NKB65566 NTX65537:NTX65566 ODT65537:ODT65566 ONP65537:ONP65566 OXL65537:OXL65566 PHH65537:PHH65566 PRD65537:PRD65566 QAZ65537:QAZ65566 QKV65537:QKV65566 QUR65537:QUR65566 REN65537:REN65566 ROJ65537:ROJ65566 RYF65537:RYF65566 SIB65537:SIB65566 SRX65537:SRX65566 TBT65537:TBT65566 TLP65537:TLP65566 TVL65537:TVL65566 UFH65537:UFH65566 UPD65537:UPD65566 UYZ65537:UYZ65566 VIV65537:VIV65566 VSR65537:VSR65566 WCN65537:WCN65566 WMJ65537:WMJ65566 WWF65537:WWF65566 JT131073:JT131102 TP131073:TP131102 ADL131073:ADL131102 ANH131073:ANH131102 AXD131073:AXD131102 BGZ131073:BGZ131102 BQV131073:BQV131102 CAR131073:CAR131102 CKN131073:CKN131102 CUJ131073:CUJ131102 DEF131073:DEF131102 DOB131073:DOB131102 DXX131073:DXX131102 EHT131073:EHT131102 ERP131073:ERP131102 FBL131073:FBL131102 FLH131073:FLH131102 FVD131073:FVD131102 GEZ131073:GEZ131102 GOV131073:GOV131102 GYR131073:GYR131102 HIN131073:HIN131102 HSJ131073:HSJ131102 ICF131073:ICF131102 IMB131073:IMB131102 IVX131073:IVX131102 JFT131073:JFT131102 JPP131073:JPP131102 JZL131073:JZL131102 KJH131073:KJH131102 KTD131073:KTD131102 LCZ131073:LCZ131102 LMV131073:LMV131102 LWR131073:LWR131102 MGN131073:MGN131102 MQJ131073:MQJ131102 NAF131073:NAF131102 NKB131073:NKB131102 NTX131073:NTX131102 ODT131073:ODT131102 ONP131073:ONP131102 OXL131073:OXL131102 PHH131073:PHH131102 PRD131073:PRD131102 QAZ131073:QAZ131102 QKV131073:QKV131102 QUR131073:QUR131102 REN131073:REN131102 ROJ131073:ROJ131102 RYF131073:RYF131102 SIB131073:SIB131102 SRX131073:SRX131102 TBT131073:TBT131102 TLP131073:TLP131102 TVL131073:TVL131102 UFH131073:UFH131102 UPD131073:UPD131102 UYZ131073:UYZ131102 VIV131073:VIV131102 VSR131073:VSR131102 WCN131073:WCN131102 WMJ131073:WMJ131102 WWF131073:WWF131102 JT196609:JT196638 TP196609:TP196638 ADL196609:ADL196638 ANH196609:ANH196638 AXD196609:AXD196638 BGZ196609:BGZ196638 BQV196609:BQV196638 CAR196609:CAR196638 CKN196609:CKN196638 CUJ196609:CUJ196638 DEF196609:DEF196638 DOB196609:DOB196638 DXX196609:DXX196638 EHT196609:EHT196638 ERP196609:ERP196638 FBL196609:FBL196638 FLH196609:FLH196638 FVD196609:FVD196638 GEZ196609:GEZ196638 GOV196609:GOV196638 GYR196609:GYR196638 HIN196609:HIN196638 HSJ196609:HSJ196638 ICF196609:ICF196638 IMB196609:IMB196638 IVX196609:IVX196638 JFT196609:JFT196638 JPP196609:JPP196638 JZL196609:JZL196638 KJH196609:KJH196638 KTD196609:KTD196638 LCZ196609:LCZ196638 LMV196609:LMV196638 LWR196609:LWR196638 MGN196609:MGN196638 MQJ196609:MQJ196638 NAF196609:NAF196638 NKB196609:NKB196638 NTX196609:NTX196638 ODT196609:ODT196638 ONP196609:ONP196638 OXL196609:OXL196638 PHH196609:PHH196638 PRD196609:PRD196638 QAZ196609:QAZ196638 QKV196609:QKV196638 QUR196609:QUR196638 REN196609:REN196638 ROJ196609:ROJ196638 RYF196609:RYF196638 SIB196609:SIB196638 SRX196609:SRX196638 TBT196609:TBT196638 TLP196609:TLP196638 TVL196609:TVL196638 UFH196609:UFH196638 UPD196609:UPD196638 UYZ196609:UYZ196638 VIV196609:VIV196638 VSR196609:VSR196638 WCN196609:WCN196638 WMJ196609:WMJ196638 WWF196609:WWF196638 JT262145:JT262174 TP262145:TP262174 ADL262145:ADL262174 ANH262145:ANH262174 AXD262145:AXD262174 BGZ262145:BGZ262174 BQV262145:BQV262174 CAR262145:CAR262174 CKN262145:CKN262174 CUJ262145:CUJ262174 DEF262145:DEF262174 DOB262145:DOB262174 DXX262145:DXX262174 EHT262145:EHT262174 ERP262145:ERP262174 FBL262145:FBL262174 FLH262145:FLH262174 FVD262145:FVD262174 GEZ262145:GEZ262174 GOV262145:GOV262174 GYR262145:GYR262174 HIN262145:HIN262174 HSJ262145:HSJ262174 ICF262145:ICF262174 IMB262145:IMB262174 IVX262145:IVX262174 JFT262145:JFT262174 JPP262145:JPP262174 JZL262145:JZL262174 KJH262145:KJH262174 KTD262145:KTD262174 LCZ262145:LCZ262174 LMV262145:LMV262174 LWR262145:LWR262174 MGN262145:MGN262174 MQJ262145:MQJ262174 NAF262145:NAF262174 NKB262145:NKB262174 NTX262145:NTX262174 ODT262145:ODT262174 ONP262145:ONP262174 OXL262145:OXL262174 PHH262145:PHH262174 PRD262145:PRD262174 QAZ262145:QAZ262174 QKV262145:QKV262174 QUR262145:QUR262174 REN262145:REN262174 ROJ262145:ROJ262174 RYF262145:RYF262174 SIB262145:SIB262174 SRX262145:SRX262174 TBT262145:TBT262174 TLP262145:TLP262174 TVL262145:TVL262174 UFH262145:UFH262174 UPD262145:UPD262174 UYZ262145:UYZ262174 VIV262145:VIV262174 VSR262145:VSR262174 WCN262145:WCN262174 WMJ262145:WMJ262174 WWF262145:WWF262174 JT327681:JT327710 TP327681:TP327710 ADL327681:ADL327710 ANH327681:ANH327710 AXD327681:AXD327710 BGZ327681:BGZ327710 BQV327681:BQV327710 CAR327681:CAR327710 CKN327681:CKN327710 CUJ327681:CUJ327710 DEF327681:DEF327710 DOB327681:DOB327710 DXX327681:DXX327710 EHT327681:EHT327710 ERP327681:ERP327710 FBL327681:FBL327710 FLH327681:FLH327710 FVD327681:FVD327710 GEZ327681:GEZ327710 GOV327681:GOV327710 GYR327681:GYR327710 HIN327681:HIN327710 HSJ327681:HSJ327710 ICF327681:ICF327710 IMB327681:IMB327710 IVX327681:IVX327710 JFT327681:JFT327710 JPP327681:JPP327710 JZL327681:JZL327710 KJH327681:KJH327710 KTD327681:KTD327710 LCZ327681:LCZ327710 LMV327681:LMV327710 LWR327681:LWR327710 MGN327681:MGN327710 MQJ327681:MQJ327710 NAF327681:NAF327710 NKB327681:NKB327710 NTX327681:NTX327710 ODT327681:ODT327710 ONP327681:ONP327710 OXL327681:OXL327710 PHH327681:PHH327710 PRD327681:PRD327710 QAZ327681:QAZ327710 QKV327681:QKV327710 QUR327681:QUR327710 REN327681:REN327710 ROJ327681:ROJ327710 RYF327681:RYF327710 SIB327681:SIB327710 SRX327681:SRX327710 TBT327681:TBT327710 TLP327681:TLP327710 TVL327681:TVL327710 UFH327681:UFH327710 UPD327681:UPD327710 UYZ327681:UYZ327710 VIV327681:VIV327710 VSR327681:VSR327710 WCN327681:WCN327710 WMJ327681:WMJ327710 WWF327681:WWF327710 JT393217:JT393246 TP393217:TP393246 ADL393217:ADL393246 ANH393217:ANH393246 AXD393217:AXD393246 BGZ393217:BGZ393246 BQV393217:BQV393246 CAR393217:CAR393246 CKN393217:CKN393246 CUJ393217:CUJ393246 DEF393217:DEF393246 DOB393217:DOB393246 DXX393217:DXX393246 EHT393217:EHT393246 ERP393217:ERP393246 FBL393217:FBL393246 FLH393217:FLH393246 FVD393217:FVD393246 GEZ393217:GEZ393246 GOV393217:GOV393246 GYR393217:GYR393246 HIN393217:HIN393246 HSJ393217:HSJ393246 ICF393217:ICF393246 IMB393217:IMB393246 IVX393217:IVX393246 JFT393217:JFT393246 JPP393217:JPP393246 JZL393217:JZL393246 KJH393217:KJH393246 KTD393217:KTD393246 LCZ393217:LCZ393246 LMV393217:LMV393246 LWR393217:LWR393246 MGN393217:MGN393246 MQJ393217:MQJ393246 NAF393217:NAF393246 NKB393217:NKB393246 NTX393217:NTX393246 ODT393217:ODT393246 ONP393217:ONP393246 OXL393217:OXL393246 PHH393217:PHH393246 PRD393217:PRD393246 QAZ393217:QAZ393246 QKV393217:QKV393246 QUR393217:QUR393246 REN393217:REN393246 ROJ393217:ROJ393246 RYF393217:RYF393246 SIB393217:SIB393246 SRX393217:SRX393246 TBT393217:TBT393246 TLP393217:TLP393246 TVL393217:TVL393246 UFH393217:UFH393246 UPD393217:UPD393246 UYZ393217:UYZ393246 VIV393217:VIV393246 VSR393217:VSR393246 WCN393217:WCN393246 WMJ393217:WMJ393246 WWF393217:WWF393246 JT458753:JT458782 TP458753:TP458782 ADL458753:ADL458782 ANH458753:ANH458782 AXD458753:AXD458782 BGZ458753:BGZ458782 BQV458753:BQV458782 CAR458753:CAR458782 CKN458753:CKN458782 CUJ458753:CUJ458782 DEF458753:DEF458782 DOB458753:DOB458782 DXX458753:DXX458782 EHT458753:EHT458782 ERP458753:ERP458782 FBL458753:FBL458782 FLH458753:FLH458782 FVD458753:FVD458782 GEZ458753:GEZ458782 GOV458753:GOV458782 GYR458753:GYR458782 HIN458753:HIN458782 HSJ458753:HSJ458782 ICF458753:ICF458782 IMB458753:IMB458782 IVX458753:IVX458782 JFT458753:JFT458782 JPP458753:JPP458782 JZL458753:JZL458782 KJH458753:KJH458782 KTD458753:KTD458782 LCZ458753:LCZ458782 LMV458753:LMV458782 LWR458753:LWR458782 MGN458753:MGN458782 MQJ458753:MQJ458782 NAF458753:NAF458782 NKB458753:NKB458782 NTX458753:NTX458782 ODT458753:ODT458782 ONP458753:ONP458782 OXL458753:OXL458782 PHH458753:PHH458782 PRD458753:PRD458782 QAZ458753:QAZ458782 QKV458753:QKV458782 QUR458753:QUR458782 REN458753:REN458782 ROJ458753:ROJ458782 RYF458753:RYF458782 SIB458753:SIB458782 SRX458753:SRX458782 TBT458753:TBT458782 TLP458753:TLP458782 TVL458753:TVL458782 UFH458753:UFH458782 UPD458753:UPD458782 UYZ458753:UYZ458782 VIV458753:VIV458782 VSR458753:VSR458782 WCN458753:WCN458782 WMJ458753:WMJ458782 WWF458753:WWF458782 JT524289:JT524318 TP524289:TP524318 ADL524289:ADL524318 ANH524289:ANH524318 AXD524289:AXD524318 BGZ524289:BGZ524318 BQV524289:BQV524318 CAR524289:CAR524318 CKN524289:CKN524318 CUJ524289:CUJ524318 DEF524289:DEF524318 DOB524289:DOB524318 DXX524289:DXX524318 EHT524289:EHT524318 ERP524289:ERP524318 FBL524289:FBL524318 FLH524289:FLH524318 FVD524289:FVD524318 GEZ524289:GEZ524318 GOV524289:GOV524318 GYR524289:GYR524318 HIN524289:HIN524318 HSJ524289:HSJ524318 ICF524289:ICF524318 IMB524289:IMB524318 IVX524289:IVX524318 JFT524289:JFT524318 JPP524289:JPP524318 JZL524289:JZL524318 KJH524289:KJH524318 KTD524289:KTD524318 LCZ524289:LCZ524318 LMV524289:LMV524318 LWR524289:LWR524318 MGN524289:MGN524318 MQJ524289:MQJ524318 NAF524289:NAF524318 NKB524289:NKB524318 NTX524289:NTX524318 ODT524289:ODT524318 ONP524289:ONP524318 OXL524289:OXL524318 PHH524289:PHH524318 PRD524289:PRD524318 QAZ524289:QAZ524318 QKV524289:QKV524318 QUR524289:QUR524318 REN524289:REN524318 ROJ524289:ROJ524318 RYF524289:RYF524318 SIB524289:SIB524318 SRX524289:SRX524318 TBT524289:TBT524318 TLP524289:TLP524318 TVL524289:TVL524318 UFH524289:UFH524318 UPD524289:UPD524318 UYZ524289:UYZ524318 VIV524289:VIV524318 VSR524289:VSR524318 WCN524289:WCN524318 WMJ524289:WMJ524318 WWF524289:WWF524318 JT589825:JT589854 TP589825:TP589854 ADL589825:ADL589854 ANH589825:ANH589854 AXD589825:AXD589854 BGZ589825:BGZ589854 BQV589825:BQV589854 CAR589825:CAR589854 CKN589825:CKN589854 CUJ589825:CUJ589854 DEF589825:DEF589854 DOB589825:DOB589854 DXX589825:DXX589854 EHT589825:EHT589854 ERP589825:ERP589854 FBL589825:FBL589854 FLH589825:FLH589854 FVD589825:FVD589854 GEZ589825:GEZ589854 GOV589825:GOV589854 GYR589825:GYR589854 HIN589825:HIN589854 HSJ589825:HSJ589854 ICF589825:ICF589854 IMB589825:IMB589854 IVX589825:IVX589854 JFT589825:JFT589854 JPP589825:JPP589854 JZL589825:JZL589854 KJH589825:KJH589854 KTD589825:KTD589854 LCZ589825:LCZ589854 LMV589825:LMV589854 LWR589825:LWR589854 MGN589825:MGN589854 MQJ589825:MQJ589854 NAF589825:NAF589854 NKB589825:NKB589854 NTX589825:NTX589854 ODT589825:ODT589854 ONP589825:ONP589854 OXL589825:OXL589854 PHH589825:PHH589854 PRD589825:PRD589854 QAZ589825:QAZ589854 QKV589825:QKV589854 QUR589825:QUR589854 REN589825:REN589854 ROJ589825:ROJ589854 RYF589825:RYF589854 SIB589825:SIB589854 SRX589825:SRX589854 TBT589825:TBT589854 TLP589825:TLP589854 TVL589825:TVL589854 UFH589825:UFH589854 UPD589825:UPD589854 UYZ589825:UYZ589854 VIV589825:VIV589854 VSR589825:VSR589854 WCN589825:WCN589854 WMJ589825:WMJ589854 WWF589825:WWF589854 JT655361:JT655390 TP655361:TP655390 ADL655361:ADL655390 ANH655361:ANH655390 AXD655361:AXD655390 BGZ655361:BGZ655390 BQV655361:BQV655390 CAR655361:CAR655390 CKN655361:CKN655390 CUJ655361:CUJ655390 DEF655361:DEF655390 DOB655361:DOB655390 DXX655361:DXX655390 EHT655361:EHT655390 ERP655361:ERP655390 FBL655361:FBL655390 FLH655361:FLH655390 FVD655361:FVD655390 GEZ655361:GEZ655390 GOV655361:GOV655390 GYR655361:GYR655390 HIN655361:HIN655390 HSJ655361:HSJ655390 ICF655361:ICF655390 IMB655361:IMB655390 IVX655361:IVX655390 JFT655361:JFT655390 JPP655361:JPP655390 JZL655361:JZL655390 KJH655361:KJH655390 KTD655361:KTD655390 LCZ655361:LCZ655390 LMV655361:LMV655390 LWR655361:LWR655390 MGN655361:MGN655390 MQJ655361:MQJ655390 NAF655361:NAF655390 NKB655361:NKB655390 NTX655361:NTX655390 ODT655361:ODT655390 ONP655361:ONP655390 OXL655361:OXL655390 PHH655361:PHH655390 PRD655361:PRD655390 QAZ655361:QAZ655390 QKV655361:QKV655390 QUR655361:QUR655390 REN655361:REN655390 ROJ655361:ROJ655390 RYF655361:RYF655390 SIB655361:SIB655390 SRX655361:SRX655390 TBT655361:TBT655390 TLP655361:TLP655390 TVL655361:TVL655390 UFH655361:UFH655390 UPD655361:UPD655390 UYZ655361:UYZ655390 VIV655361:VIV655390 VSR655361:VSR655390 WCN655361:WCN655390 WMJ655361:WMJ655390 WWF655361:WWF655390 JT720897:JT720926 TP720897:TP720926 ADL720897:ADL720926 ANH720897:ANH720926 AXD720897:AXD720926 BGZ720897:BGZ720926 BQV720897:BQV720926 CAR720897:CAR720926 CKN720897:CKN720926 CUJ720897:CUJ720926 DEF720897:DEF720926 DOB720897:DOB720926 DXX720897:DXX720926 EHT720897:EHT720926 ERP720897:ERP720926 FBL720897:FBL720926 FLH720897:FLH720926 FVD720897:FVD720926 GEZ720897:GEZ720926 GOV720897:GOV720926 GYR720897:GYR720926 HIN720897:HIN720926 HSJ720897:HSJ720926 ICF720897:ICF720926 IMB720897:IMB720926 IVX720897:IVX720926 JFT720897:JFT720926 JPP720897:JPP720926 JZL720897:JZL720926 KJH720897:KJH720926 KTD720897:KTD720926 LCZ720897:LCZ720926 LMV720897:LMV720926 LWR720897:LWR720926 MGN720897:MGN720926 MQJ720897:MQJ720926 NAF720897:NAF720926 NKB720897:NKB720926 NTX720897:NTX720926 ODT720897:ODT720926 ONP720897:ONP720926 OXL720897:OXL720926 PHH720897:PHH720926 PRD720897:PRD720926 QAZ720897:QAZ720926 QKV720897:QKV720926 QUR720897:QUR720926 REN720897:REN720926 ROJ720897:ROJ720926 RYF720897:RYF720926 SIB720897:SIB720926 SRX720897:SRX720926 TBT720897:TBT720926 TLP720897:TLP720926 TVL720897:TVL720926 UFH720897:UFH720926 UPD720897:UPD720926 UYZ720897:UYZ720926 VIV720897:VIV720926 VSR720897:VSR720926 WCN720897:WCN720926 WMJ720897:WMJ720926 WWF720897:WWF720926 JT786433:JT786462 TP786433:TP786462 ADL786433:ADL786462 ANH786433:ANH786462 AXD786433:AXD786462 BGZ786433:BGZ786462 BQV786433:BQV786462 CAR786433:CAR786462 CKN786433:CKN786462 CUJ786433:CUJ786462 DEF786433:DEF786462 DOB786433:DOB786462 DXX786433:DXX786462 EHT786433:EHT786462 ERP786433:ERP786462 FBL786433:FBL786462 FLH786433:FLH786462 FVD786433:FVD786462 GEZ786433:GEZ786462 GOV786433:GOV786462 GYR786433:GYR786462 HIN786433:HIN786462 HSJ786433:HSJ786462 ICF786433:ICF786462 IMB786433:IMB786462 IVX786433:IVX786462 JFT786433:JFT786462 JPP786433:JPP786462 JZL786433:JZL786462 KJH786433:KJH786462 KTD786433:KTD786462 LCZ786433:LCZ786462 LMV786433:LMV786462 LWR786433:LWR786462 MGN786433:MGN786462 MQJ786433:MQJ786462 NAF786433:NAF786462 NKB786433:NKB786462 NTX786433:NTX786462 ODT786433:ODT786462 ONP786433:ONP786462 OXL786433:OXL786462 PHH786433:PHH786462 PRD786433:PRD786462 QAZ786433:QAZ786462 QKV786433:QKV786462 QUR786433:QUR786462 REN786433:REN786462 ROJ786433:ROJ786462 RYF786433:RYF786462 SIB786433:SIB786462 SRX786433:SRX786462 TBT786433:TBT786462 TLP786433:TLP786462 TVL786433:TVL786462 UFH786433:UFH786462 UPD786433:UPD786462 UYZ786433:UYZ786462 VIV786433:VIV786462 VSR786433:VSR786462 WCN786433:WCN786462 WMJ786433:WMJ786462 WWF786433:WWF786462 JT851969:JT851998 TP851969:TP851998 ADL851969:ADL851998 ANH851969:ANH851998 AXD851969:AXD851998 BGZ851969:BGZ851998 BQV851969:BQV851998 CAR851969:CAR851998 CKN851969:CKN851998 CUJ851969:CUJ851998 DEF851969:DEF851998 DOB851969:DOB851998 DXX851969:DXX851998 EHT851969:EHT851998 ERP851969:ERP851998 FBL851969:FBL851998 FLH851969:FLH851998 FVD851969:FVD851998 GEZ851969:GEZ851998 GOV851969:GOV851998 GYR851969:GYR851998 HIN851969:HIN851998 HSJ851969:HSJ851998 ICF851969:ICF851998 IMB851969:IMB851998 IVX851969:IVX851998 JFT851969:JFT851998 JPP851969:JPP851998 JZL851969:JZL851998 KJH851969:KJH851998 KTD851969:KTD851998 LCZ851969:LCZ851998 LMV851969:LMV851998 LWR851969:LWR851998 MGN851969:MGN851998 MQJ851969:MQJ851998 NAF851969:NAF851998 NKB851969:NKB851998 NTX851969:NTX851998 ODT851969:ODT851998 ONP851969:ONP851998 OXL851969:OXL851998 PHH851969:PHH851998 PRD851969:PRD851998 QAZ851969:QAZ851998 QKV851969:QKV851998 QUR851969:QUR851998 REN851969:REN851998 ROJ851969:ROJ851998 RYF851969:RYF851998 SIB851969:SIB851998 SRX851969:SRX851998 TBT851969:TBT851998 TLP851969:TLP851998 TVL851969:TVL851998 UFH851969:UFH851998 UPD851969:UPD851998 UYZ851969:UYZ851998 VIV851969:VIV851998 VSR851969:VSR851998 WCN851969:WCN851998 WMJ851969:WMJ851998 WWF851969:WWF851998 JT917505:JT917534 TP917505:TP917534 ADL917505:ADL917534 ANH917505:ANH917534 AXD917505:AXD917534 BGZ917505:BGZ917534 BQV917505:BQV917534 CAR917505:CAR917534 CKN917505:CKN917534 CUJ917505:CUJ917534 DEF917505:DEF917534 DOB917505:DOB917534 DXX917505:DXX917534 EHT917505:EHT917534 ERP917505:ERP917534 FBL917505:FBL917534 FLH917505:FLH917534 FVD917505:FVD917534 GEZ917505:GEZ917534 GOV917505:GOV917534 GYR917505:GYR917534 HIN917505:HIN917534 HSJ917505:HSJ917534 ICF917505:ICF917534 IMB917505:IMB917534 IVX917505:IVX917534 JFT917505:JFT917534 JPP917505:JPP917534 JZL917505:JZL917534 KJH917505:KJH917534 KTD917505:KTD917534 LCZ917505:LCZ917534 LMV917505:LMV917534 LWR917505:LWR917534 MGN917505:MGN917534 MQJ917505:MQJ917534 NAF917505:NAF917534 NKB917505:NKB917534 NTX917505:NTX917534 ODT917505:ODT917534 ONP917505:ONP917534 OXL917505:OXL917534 PHH917505:PHH917534 PRD917505:PRD917534 QAZ917505:QAZ917534 QKV917505:QKV917534 QUR917505:QUR917534 REN917505:REN917534 ROJ917505:ROJ917534 RYF917505:RYF917534 SIB917505:SIB917534 SRX917505:SRX917534 TBT917505:TBT917534 TLP917505:TLP917534 TVL917505:TVL917534 UFH917505:UFH917534 UPD917505:UPD917534 UYZ917505:UYZ917534 VIV917505:VIV917534 VSR917505:VSR917534 WCN917505:WCN917534 WMJ917505:WMJ917534 WWF917505:WWF917534 JT983041:JT983070 TP983041:TP983070 ADL983041:ADL983070 ANH983041:ANH983070 AXD983041:AXD983070 BGZ983041:BGZ983070 BQV983041:BQV983070 CAR983041:CAR983070 CKN983041:CKN983070 CUJ983041:CUJ983070 DEF983041:DEF983070 DOB983041:DOB983070 DXX983041:DXX983070 EHT983041:EHT983070 ERP983041:ERP983070 FBL983041:FBL983070 FLH983041:FLH983070 FVD983041:FVD983070 GEZ983041:GEZ983070 GOV983041:GOV983070 GYR983041:GYR983070 HIN983041:HIN983070 HSJ983041:HSJ983070 ICF983041:ICF983070 IMB983041:IMB983070 IVX983041:IVX983070 JFT983041:JFT983070 JPP983041:JPP983070 JZL983041:JZL983070 KJH983041:KJH983070 KTD983041:KTD983070 LCZ983041:LCZ983070 LMV983041:LMV983070 LWR983041:LWR983070 MGN983041:MGN983070 MQJ983041:MQJ983070 NAF983041:NAF983070 NKB983041:NKB983070 NTX983041:NTX983070 ODT983041:ODT983070 ONP983041:ONP983070 OXL983041:OXL983070 PHH983041:PHH983070 PRD983041:PRD983070 QAZ983041:QAZ983070 QKV983041:QKV983070 QUR983041:QUR983070 REN983041:REN983070 ROJ983041:ROJ983070 RYF983041:RYF983070 SIB983041:SIB983070 SRX983041:SRX983070 TBT983041:TBT983070 TLP983041:TLP983070 TVL983041:TVL983070 UFH983041:UFH983070 UPD983041:UPD983070 UYZ983041:UYZ983070 VIV983041:VIV983070 VSR983041:VSR983070 WCN983041:WCN983070 WMJ983041:WMJ983070 WWF983041:WWF983070 WWF11:WWF30 JT11:JT30 TP11:TP30 ADL11:ADL30 ANH11:ANH30 AXD11:AXD30 BGZ11:BGZ30 BQV11:BQV30 CAR11:CAR30 CKN11:CKN30 CUJ11:CUJ30 DEF11:DEF30 DOB11:DOB30 DXX11:DXX30 EHT11:EHT30 ERP11:ERP30 FBL11:FBL30 FLH11:FLH30 FVD11:FVD30 GEZ11:GEZ30 GOV11:GOV30 GYR11:GYR30 HIN11:HIN30 HSJ11:HSJ30 ICF11:ICF30 IMB11:IMB30 IVX11:IVX30 JFT11:JFT30 JPP11:JPP30 JZL11:JZL30 KJH11:KJH30 KTD11:KTD30 LCZ11:LCZ30 LMV11:LMV30 LWR11:LWR30 MGN11:MGN30 MQJ11:MQJ30 NAF11:NAF30 NKB11:NKB30 NTX11:NTX30 ODT11:ODT30 ONP11:ONP30 OXL11:OXL30 PHH11:PHH30 PRD11:PRD30 QAZ11:QAZ30 QKV11:QKV30 QUR11:QUR30 REN11:REN30 ROJ11:ROJ30 RYF11:RYF30 SIB11:SIB30 SRX11:SRX30 TBT11:TBT30 TLP11:TLP30 TVL11:TVL30 UFH11:UFH30 UPD11:UPD30 UYZ11:UYZ30 VIV11:VIV30 VSR11:VSR30 WCN11:WCN30 WMJ11:WMJ30" xr:uid="{00000000-0002-0000-0F00-000004000000}">
      <formula1>"1割以下,５割以下,５割超"</formula1>
    </dataValidation>
    <dataValidation type="list" allowBlank="1" showInputMessage="1" showErrorMessage="1" sqref="JQ29:JS30 TM29:TO30 ADI29:ADK30 ANE29:ANG30 AXA29:AXC30 BGW29:BGY30 BQS29:BQU30 CAO29:CAQ30 CKK29:CKM30 CUG29:CUI30 DEC29:DEE30 DNY29:DOA30 DXU29:DXW30 EHQ29:EHS30 ERM29:ERO30 FBI29:FBK30 FLE29:FLG30 FVA29:FVC30 GEW29:GEY30 GOS29:GOU30 GYO29:GYQ30 HIK29:HIM30 HSG29:HSI30 ICC29:ICE30 ILY29:IMA30 IVU29:IVW30 JFQ29:JFS30 JPM29:JPO30 JZI29:JZK30 KJE29:KJG30 KTA29:KTC30 LCW29:LCY30 LMS29:LMU30 LWO29:LWQ30 MGK29:MGM30 MQG29:MQI30 NAC29:NAE30 NJY29:NKA30 NTU29:NTW30 ODQ29:ODS30 ONM29:ONO30 OXI29:OXK30 PHE29:PHG30 PRA29:PRC30 QAW29:QAY30 QKS29:QKU30 QUO29:QUQ30 REK29:REM30 ROG29:ROI30 RYC29:RYE30 SHY29:SIA30 SRU29:SRW30 TBQ29:TBS30 TLM29:TLO30 TVI29:TVK30 UFE29:UFG30 UPA29:UPC30 UYW29:UYY30 VIS29:VIU30 VSO29:VSQ30 WCK29:WCM30 WMG29:WMI30 WWC29:WWE30 JQ65565:JS65566 TM65565:TO65566 ADI65565:ADK65566 ANE65565:ANG65566 AXA65565:AXC65566 BGW65565:BGY65566 BQS65565:BQU65566 CAO65565:CAQ65566 CKK65565:CKM65566 CUG65565:CUI65566 DEC65565:DEE65566 DNY65565:DOA65566 DXU65565:DXW65566 EHQ65565:EHS65566 ERM65565:ERO65566 FBI65565:FBK65566 FLE65565:FLG65566 FVA65565:FVC65566 GEW65565:GEY65566 GOS65565:GOU65566 GYO65565:GYQ65566 HIK65565:HIM65566 HSG65565:HSI65566 ICC65565:ICE65566 ILY65565:IMA65566 IVU65565:IVW65566 JFQ65565:JFS65566 JPM65565:JPO65566 JZI65565:JZK65566 KJE65565:KJG65566 KTA65565:KTC65566 LCW65565:LCY65566 LMS65565:LMU65566 LWO65565:LWQ65566 MGK65565:MGM65566 MQG65565:MQI65566 NAC65565:NAE65566 NJY65565:NKA65566 NTU65565:NTW65566 ODQ65565:ODS65566 ONM65565:ONO65566 OXI65565:OXK65566 PHE65565:PHG65566 PRA65565:PRC65566 QAW65565:QAY65566 QKS65565:QKU65566 QUO65565:QUQ65566 REK65565:REM65566 ROG65565:ROI65566 RYC65565:RYE65566 SHY65565:SIA65566 SRU65565:SRW65566 TBQ65565:TBS65566 TLM65565:TLO65566 TVI65565:TVK65566 UFE65565:UFG65566 UPA65565:UPC65566 UYW65565:UYY65566 VIS65565:VIU65566 VSO65565:VSQ65566 WCK65565:WCM65566 WMG65565:WMI65566 WWC65565:WWE65566 JQ131101:JS131102 TM131101:TO131102 ADI131101:ADK131102 ANE131101:ANG131102 AXA131101:AXC131102 BGW131101:BGY131102 BQS131101:BQU131102 CAO131101:CAQ131102 CKK131101:CKM131102 CUG131101:CUI131102 DEC131101:DEE131102 DNY131101:DOA131102 DXU131101:DXW131102 EHQ131101:EHS131102 ERM131101:ERO131102 FBI131101:FBK131102 FLE131101:FLG131102 FVA131101:FVC131102 GEW131101:GEY131102 GOS131101:GOU131102 GYO131101:GYQ131102 HIK131101:HIM131102 HSG131101:HSI131102 ICC131101:ICE131102 ILY131101:IMA131102 IVU131101:IVW131102 JFQ131101:JFS131102 JPM131101:JPO131102 JZI131101:JZK131102 KJE131101:KJG131102 KTA131101:KTC131102 LCW131101:LCY131102 LMS131101:LMU131102 LWO131101:LWQ131102 MGK131101:MGM131102 MQG131101:MQI131102 NAC131101:NAE131102 NJY131101:NKA131102 NTU131101:NTW131102 ODQ131101:ODS131102 ONM131101:ONO131102 OXI131101:OXK131102 PHE131101:PHG131102 PRA131101:PRC131102 QAW131101:QAY131102 QKS131101:QKU131102 QUO131101:QUQ131102 REK131101:REM131102 ROG131101:ROI131102 RYC131101:RYE131102 SHY131101:SIA131102 SRU131101:SRW131102 TBQ131101:TBS131102 TLM131101:TLO131102 TVI131101:TVK131102 UFE131101:UFG131102 UPA131101:UPC131102 UYW131101:UYY131102 VIS131101:VIU131102 VSO131101:VSQ131102 WCK131101:WCM131102 WMG131101:WMI131102 WWC131101:WWE131102 JQ196637:JS196638 TM196637:TO196638 ADI196637:ADK196638 ANE196637:ANG196638 AXA196637:AXC196638 BGW196637:BGY196638 BQS196637:BQU196638 CAO196637:CAQ196638 CKK196637:CKM196638 CUG196637:CUI196638 DEC196637:DEE196638 DNY196637:DOA196638 DXU196637:DXW196638 EHQ196637:EHS196638 ERM196637:ERO196638 FBI196637:FBK196638 FLE196637:FLG196638 FVA196637:FVC196638 GEW196637:GEY196638 GOS196637:GOU196638 GYO196637:GYQ196638 HIK196637:HIM196638 HSG196637:HSI196638 ICC196637:ICE196638 ILY196637:IMA196638 IVU196637:IVW196638 JFQ196637:JFS196638 JPM196637:JPO196638 JZI196637:JZK196638 KJE196637:KJG196638 KTA196637:KTC196638 LCW196637:LCY196638 LMS196637:LMU196638 LWO196637:LWQ196638 MGK196637:MGM196638 MQG196637:MQI196638 NAC196637:NAE196638 NJY196637:NKA196638 NTU196637:NTW196638 ODQ196637:ODS196638 ONM196637:ONO196638 OXI196637:OXK196638 PHE196637:PHG196638 PRA196637:PRC196638 QAW196637:QAY196638 QKS196637:QKU196638 QUO196637:QUQ196638 REK196637:REM196638 ROG196637:ROI196638 RYC196637:RYE196638 SHY196637:SIA196638 SRU196637:SRW196638 TBQ196637:TBS196638 TLM196637:TLO196638 TVI196637:TVK196638 UFE196637:UFG196638 UPA196637:UPC196638 UYW196637:UYY196638 VIS196637:VIU196638 VSO196637:VSQ196638 WCK196637:WCM196638 WMG196637:WMI196638 WWC196637:WWE196638 JQ262173:JS262174 TM262173:TO262174 ADI262173:ADK262174 ANE262173:ANG262174 AXA262173:AXC262174 BGW262173:BGY262174 BQS262173:BQU262174 CAO262173:CAQ262174 CKK262173:CKM262174 CUG262173:CUI262174 DEC262173:DEE262174 DNY262173:DOA262174 DXU262173:DXW262174 EHQ262173:EHS262174 ERM262173:ERO262174 FBI262173:FBK262174 FLE262173:FLG262174 FVA262173:FVC262174 GEW262173:GEY262174 GOS262173:GOU262174 GYO262173:GYQ262174 HIK262173:HIM262174 HSG262173:HSI262174 ICC262173:ICE262174 ILY262173:IMA262174 IVU262173:IVW262174 JFQ262173:JFS262174 JPM262173:JPO262174 JZI262173:JZK262174 KJE262173:KJG262174 KTA262173:KTC262174 LCW262173:LCY262174 LMS262173:LMU262174 LWO262173:LWQ262174 MGK262173:MGM262174 MQG262173:MQI262174 NAC262173:NAE262174 NJY262173:NKA262174 NTU262173:NTW262174 ODQ262173:ODS262174 ONM262173:ONO262174 OXI262173:OXK262174 PHE262173:PHG262174 PRA262173:PRC262174 QAW262173:QAY262174 QKS262173:QKU262174 QUO262173:QUQ262174 REK262173:REM262174 ROG262173:ROI262174 RYC262173:RYE262174 SHY262173:SIA262174 SRU262173:SRW262174 TBQ262173:TBS262174 TLM262173:TLO262174 TVI262173:TVK262174 UFE262173:UFG262174 UPA262173:UPC262174 UYW262173:UYY262174 VIS262173:VIU262174 VSO262173:VSQ262174 WCK262173:WCM262174 WMG262173:WMI262174 WWC262173:WWE262174 JQ327709:JS327710 TM327709:TO327710 ADI327709:ADK327710 ANE327709:ANG327710 AXA327709:AXC327710 BGW327709:BGY327710 BQS327709:BQU327710 CAO327709:CAQ327710 CKK327709:CKM327710 CUG327709:CUI327710 DEC327709:DEE327710 DNY327709:DOA327710 DXU327709:DXW327710 EHQ327709:EHS327710 ERM327709:ERO327710 FBI327709:FBK327710 FLE327709:FLG327710 FVA327709:FVC327710 GEW327709:GEY327710 GOS327709:GOU327710 GYO327709:GYQ327710 HIK327709:HIM327710 HSG327709:HSI327710 ICC327709:ICE327710 ILY327709:IMA327710 IVU327709:IVW327710 JFQ327709:JFS327710 JPM327709:JPO327710 JZI327709:JZK327710 KJE327709:KJG327710 KTA327709:KTC327710 LCW327709:LCY327710 LMS327709:LMU327710 LWO327709:LWQ327710 MGK327709:MGM327710 MQG327709:MQI327710 NAC327709:NAE327710 NJY327709:NKA327710 NTU327709:NTW327710 ODQ327709:ODS327710 ONM327709:ONO327710 OXI327709:OXK327710 PHE327709:PHG327710 PRA327709:PRC327710 QAW327709:QAY327710 QKS327709:QKU327710 QUO327709:QUQ327710 REK327709:REM327710 ROG327709:ROI327710 RYC327709:RYE327710 SHY327709:SIA327710 SRU327709:SRW327710 TBQ327709:TBS327710 TLM327709:TLO327710 TVI327709:TVK327710 UFE327709:UFG327710 UPA327709:UPC327710 UYW327709:UYY327710 VIS327709:VIU327710 VSO327709:VSQ327710 WCK327709:WCM327710 WMG327709:WMI327710 WWC327709:WWE327710 JQ393245:JS393246 TM393245:TO393246 ADI393245:ADK393246 ANE393245:ANG393246 AXA393245:AXC393246 BGW393245:BGY393246 BQS393245:BQU393246 CAO393245:CAQ393246 CKK393245:CKM393246 CUG393245:CUI393246 DEC393245:DEE393246 DNY393245:DOA393246 DXU393245:DXW393246 EHQ393245:EHS393246 ERM393245:ERO393246 FBI393245:FBK393246 FLE393245:FLG393246 FVA393245:FVC393246 GEW393245:GEY393246 GOS393245:GOU393246 GYO393245:GYQ393246 HIK393245:HIM393246 HSG393245:HSI393246 ICC393245:ICE393246 ILY393245:IMA393246 IVU393245:IVW393246 JFQ393245:JFS393246 JPM393245:JPO393246 JZI393245:JZK393246 KJE393245:KJG393246 KTA393245:KTC393246 LCW393245:LCY393246 LMS393245:LMU393246 LWO393245:LWQ393246 MGK393245:MGM393246 MQG393245:MQI393246 NAC393245:NAE393246 NJY393245:NKA393246 NTU393245:NTW393246 ODQ393245:ODS393246 ONM393245:ONO393246 OXI393245:OXK393246 PHE393245:PHG393246 PRA393245:PRC393246 QAW393245:QAY393246 QKS393245:QKU393246 QUO393245:QUQ393246 REK393245:REM393246 ROG393245:ROI393246 RYC393245:RYE393246 SHY393245:SIA393246 SRU393245:SRW393246 TBQ393245:TBS393246 TLM393245:TLO393246 TVI393245:TVK393246 UFE393245:UFG393246 UPA393245:UPC393246 UYW393245:UYY393246 VIS393245:VIU393246 VSO393245:VSQ393246 WCK393245:WCM393246 WMG393245:WMI393246 WWC393245:WWE393246 JQ458781:JS458782 TM458781:TO458782 ADI458781:ADK458782 ANE458781:ANG458782 AXA458781:AXC458782 BGW458781:BGY458782 BQS458781:BQU458782 CAO458781:CAQ458782 CKK458781:CKM458782 CUG458781:CUI458782 DEC458781:DEE458782 DNY458781:DOA458782 DXU458781:DXW458782 EHQ458781:EHS458782 ERM458781:ERO458782 FBI458781:FBK458782 FLE458781:FLG458782 FVA458781:FVC458782 GEW458781:GEY458782 GOS458781:GOU458782 GYO458781:GYQ458782 HIK458781:HIM458782 HSG458781:HSI458782 ICC458781:ICE458782 ILY458781:IMA458782 IVU458781:IVW458782 JFQ458781:JFS458782 JPM458781:JPO458782 JZI458781:JZK458782 KJE458781:KJG458782 KTA458781:KTC458782 LCW458781:LCY458782 LMS458781:LMU458782 LWO458781:LWQ458782 MGK458781:MGM458782 MQG458781:MQI458782 NAC458781:NAE458782 NJY458781:NKA458782 NTU458781:NTW458782 ODQ458781:ODS458782 ONM458781:ONO458782 OXI458781:OXK458782 PHE458781:PHG458782 PRA458781:PRC458782 QAW458781:QAY458782 QKS458781:QKU458782 QUO458781:QUQ458782 REK458781:REM458782 ROG458781:ROI458782 RYC458781:RYE458782 SHY458781:SIA458782 SRU458781:SRW458782 TBQ458781:TBS458782 TLM458781:TLO458782 TVI458781:TVK458782 UFE458781:UFG458782 UPA458781:UPC458782 UYW458781:UYY458782 VIS458781:VIU458782 VSO458781:VSQ458782 WCK458781:WCM458782 WMG458781:WMI458782 WWC458781:WWE458782 JQ524317:JS524318 TM524317:TO524318 ADI524317:ADK524318 ANE524317:ANG524318 AXA524317:AXC524318 BGW524317:BGY524318 BQS524317:BQU524318 CAO524317:CAQ524318 CKK524317:CKM524318 CUG524317:CUI524318 DEC524317:DEE524318 DNY524317:DOA524318 DXU524317:DXW524318 EHQ524317:EHS524318 ERM524317:ERO524318 FBI524317:FBK524318 FLE524317:FLG524318 FVA524317:FVC524318 GEW524317:GEY524318 GOS524317:GOU524318 GYO524317:GYQ524318 HIK524317:HIM524318 HSG524317:HSI524318 ICC524317:ICE524318 ILY524317:IMA524318 IVU524317:IVW524318 JFQ524317:JFS524318 JPM524317:JPO524318 JZI524317:JZK524318 KJE524317:KJG524318 KTA524317:KTC524318 LCW524317:LCY524318 LMS524317:LMU524318 LWO524317:LWQ524318 MGK524317:MGM524318 MQG524317:MQI524318 NAC524317:NAE524318 NJY524317:NKA524318 NTU524317:NTW524318 ODQ524317:ODS524318 ONM524317:ONO524318 OXI524317:OXK524318 PHE524317:PHG524318 PRA524317:PRC524318 QAW524317:QAY524318 QKS524317:QKU524318 QUO524317:QUQ524318 REK524317:REM524318 ROG524317:ROI524318 RYC524317:RYE524318 SHY524317:SIA524318 SRU524317:SRW524318 TBQ524317:TBS524318 TLM524317:TLO524318 TVI524317:TVK524318 UFE524317:UFG524318 UPA524317:UPC524318 UYW524317:UYY524318 VIS524317:VIU524318 VSO524317:VSQ524318 WCK524317:WCM524318 WMG524317:WMI524318 WWC524317:WWE524318 JQ589853:JS589854 TM589853:TO589854 ADI589853:ADK589854 ANE589853:ANG589854 AXA589853:AXC589854 BGW589853:BGY589854 BQS589853:BQU589854 CAO589853:CAQ589854 CKK589853:CKM589854 CUG589853:CUI589854 DEC589853:DEE589854 DNY589853:DOA589854 DXU589853:DXW589854 EHQ589853:EHS589854 ERM589853:ERO589854 FBI589853:FBK589854 FLE589853:FLG589854 FVA589853:FVC589854 GEW589853:GEY589854 GOS589853:GOU589854 GYO589853:GYQ589854 HIK589853:HIM589854 HSG589853:HSI589854 ICC589853:ICE589854 ILY589853:IMA589854 IVU589853:IVW589854 JFQ589853:JFS589854 JPM589853:JPO589854 JZI589853:JZK589854 KJE589853:KJG589854 KTA589853:KTC589854 LCW589853:LCY589854 LMS589853:LMU589854 LWO589853:LWQ589854 MGK589853:MGM589854 MQG589853:MQI589854 NAC589853:NAE589854 NJY589853:NKA589854 NTU589853:NTW589854 ODQ589853:ODS589854 ONM589853:ONO589854 OXI589853:OXK589854 PHE589853:PHG589854 PRA589853:PRC589854 QAW589853:QAY589854 QKS589853:QKU589854 QUO589853:QUQ589854 REK589853:REM589854 ROG589853:ROI589854 RYC589853:RYE589854 SHY589853:SIA589854 SRU589853:SRW589854 TBQ589853:TBS589854 TLM589853:TLO589854 TVI589853:TVK589854 UFE589853:UFG589854 UPA589853:UPC589854 UYW589853:UYY589854 VIS589853:VIU589854 VSO589853:VSQ589854 WCK589853:WCM589854 WMG589853:WMI589854 WWC589853:WWE589854 JQ655389:JS655390 TM655389:TO655390 ADI655389:ADK655390 ANE655389:ANG655390 AXA655389:AXC655390 BGW655389:BGY655390 BQS655389:BQU655390 CAO655389:CAQ655390 CKK655389:CKM655390 CUG655389:CUI655390 DEC655389:DEE655390 DNY655389:DOA655390 DXU655389:DXW655390 EHQ655389:EHS655390 ERM655389:ERO655390 FBI655389:FBK655390 FLE655389:FLG655390 FVA655389:FVC655390 GEW655389:GEY655390 GOS655389:GOU655390 GYO655389:GYQ655390 HIK655389:HIM655390 HSG655389:HSI655390 ICC655389:ICE655390 ILY655389:IMA655390 IVU655389:IVW655390 JFQ655389:JFS655390 JPM655389:JPO655390 JZI655389:JZK655390 KJE655389:KJG655390 KTA655389:KTC655390 LCW655389:LCY655390 LMS655389:LMU655390 LWO655389:LWQ655390 MGK655389:MGM655390 MQG655389:MQI655390 NAC655389:NAE655390 NJY655389:NKA655390 NTU655389:NTW655390 ODQ655389:ODS655390 ONM655389:ONO655390 OXI655389:OXK655390 PHE655389:PHG655390 PRA655389:PRC655390 QAW655389:QAY655390 QKS655389:QKU655390 QUO655389:QUQ655390 REK655389:REM655390 ROG655389:ROI655390 RYC655389:RYE655390 SHY655389:SIA655390 SRU655389:SRW655390 TBQ655389:TBS655390 TLM655389:TLO655390 TVI655389:TVK655390 UFE655389:UFG655390 UPA655389:UPC655390 UYW655389:UYY655390 VIS655389:VIU655390 VSO655389:VSQ655390 WCK655389:WCM655390 WMG655389:WMI655390 WWC655389:WWE655390 JQ720925:JS720926 TM720925:TO720926 ADI720925:ADK720926 ANE720925:ANG720926 AXA720925:AXC720926 BGW720925:BGY720926 BQS720925:BQU720926 CAO720925:CAQ720926 CKK720925:CKM720926 CUG720925:CUI720926 DEC720925:DEE720926 DNY720925:DOA720926 DXU720925:DXW720926 EHQ720925:EHS720926 ERM720925:ERO720926 FBI720925:FBK720926 FLE720925:FLG720926 FVA720925:FVC720926 GEW720925:GEY720926 GOS720925:GOU720926 GYO720925:GYQ720926 HIK720925:HIM720926 HSG720925:HSI720926 ICC720925:ICE720926 ILY720925:IMA720926 IVU720925:IVW720926 JFQ720925:JFS720926 JPM720925:JPO720926 JZI720925:JZK720926 KJE720925:KJG720926 KTA720925:KTC720926 LCW720925:LCY720926 LMS720925:LMU720926 LWO720925:LWQ720926 MGK720925:MGM720926 MQG720925:MQI720926 NAC720925:NAE720926 NJY720925:NKA720926 NTU720925:NTW720926 ODQ720925:ODS720926 ONM720925:ONO720926 OXI720925:OXK720926 PHE720925:PHG720926 PRA720925:PRC720926 QAW720925:QAY720926 QKS720925:QKU720926 QUO720925:QUQ720926 REK720925:REM720926 ROG720925:ROI720926 RYC720925:RYE720926 SHY720925:SIA720926 SRU720925:SRW720926 TBQ720925:TBS720926 TLM720925:TLO720926 TVI720925:TVK720926 UFE720925:UFG720926 UPA720925:UPC720926 UYW720925:UYY720926 VIS720925:VIU720926 VSO720925:VSQ720926 WCK720925:WCM720926 WMG720925:WMI720926 WWC720925:WWE720926 JQ786461:JS786462 TM786461:TO786462 ADI786461:ADK786462 ANE786461:ANG786462 AXA786461:AXC786462 BGW786461:BGY786462 BQS786461:BQU786462 CAO786461:CAQ786462 CKK786461:CKM786462 CUG786461:CUI786462 DEC786461:DEE786462 DNY786461:DOA786462 DXU786461:DXW786462 EHQ786461:EHS786462 ERM786461:ERO786462 FBI786461:FBK786462 FLE786461:FLG786462 FVA786461:FVC786462 GEW786461:GEY786462 GOS786461:GOU786462 GYO786461:GYQ786462 HIK786461:HIM786462 HSG786461:HSI786462 ICC786461:ICE786462 ILY786461:IMA786462 IVU786461:IVW786462 JFQ786461:JFS786462 JPM786461:JPO786462 JZI786461:JZK786462 KJE786461:KJG786462 KTA786461:KTC786462 LCW786461:LCY786462 LMS786461:LMU786462 LWO786461:LWQ786462 MGK786461:MGM786462 MQG786461:MQI786462 NAC786461:NAE786462 NJY786461:NKA786462 NTU786461:NTW786462 ODQ786461:ODS786462 ONM786461:ONO786462 OXI786461:OXK786462 PHE786461:PHG786462 PRA786461:PRC786462 QAW786461:QAY786462 QKS786461:QKU786462 QUO786461:QUQ786462 REK786461:REM786462 ROG786461:ROI786462 RYC786461:RYE786462 SHY786461:SIA786462 SRU786461:SRW786462 TBQ786461:TBS786462 TLM786461:TLO786462 TVI786461:TVK786462 UFE786461:UFG786462 UPA786461:UPC786462 UYW786461:UYY786462 VIS786461:VIU786462 VSO786461:VSQ786462 WCK786461:WCM786462 WMG786461:WMI786462 WWC786461:WWE786462 JQ851997:JS851998 TM851997:TO851998 ADI851997:ADK851998 ANE851997:ANG851998 AXA851997:AXC851998 BGW851997:BGY851998 BQS851997:BQU851998 CAO851997:CAQ851998 CKK851997:CKM851998 CUG851997:CUI851998 DEC851997:DEE851998 DNY851997:DOA851998 DXU851997:DXW851998 EHQ851997:EHS851998 ERM851997:ERO851998 FBI851997:FBK851998 FLE851997:FLG851998 FVA851997:FVC851998 GEW851997:GEY851998 GOS851997:GOU851998 GYO851997:GYQ851998 HIK851997:HIM851998 HSG851997:HSI851998 ICC851997:ICE851998 ILY851997:IMA851998 IVU851997:IVW851998 JFQ851997:JFS851998 JPM851997:JPO851998 JZI851997:JZK851998 KJE851997:KJG851998 KTA851997:KTC851998 LCW851997:LCY851998 LMS851997:LMU851998 LWO851997:LWQ851998 MGK851997:MGM851998 MQG851997:MQI851998 NAC851997:NAE851998 NJY851997:NKA851998 NTU851997:NTW851998 ODQ851997:ODS851998 ONM851997:ONO851998 OXI851997:OXK851998 PHE851997:PHG851998 PRA851997:PRC851998 QAW851997:QAY851998 QKS851997:QKU851998 QUO851997:QUQ851998 REK851997:REM851998 ROG851997:ROI851998 RYC851997:RYE851998 SHY851997:SIA851998 SRU851997:SRW851998 TBQ851997:TBS851998 TLM851997:TLO851998 TVI851997:TVK851998 UFE851997:UFG851998 UPA851997:UPC851998 UYW851997:UYY851998 VIS851997:VIU851998 VSO851997:VSQ851998 WCK851997:WCM851998 WMG851997:WMI851998 WWC851997:WWE851998 JQ917533:JS917534 TM917533:TO917534 ADI917533:ADK917534 ANE917533:ANG917534 AXA917533:AXC917534 BGW917533:BGY917534 BQS917533:BQU917534 CAO917533:CAQ917534 CKK917533:CKM917534 CUG917533:CUI917534 DEC917533:DEE917534 DNY917533:DOA917534 DXU917533:DXW917534 EHQ917533:EHS917534 ERM917533:ERO917534 FBI917533:FBK917534 FLE917533:FLG917534 FVA917533:FVC917534 GEW917533:GEY917534 GOS917533:GOU917534 GYO917533:GYQ917534 HIK917533:HIM917534 HSG917533:HSI917534 ICC917533:ICE917534 ILY917533:IMA917534 IVU917533:IVW917534 JFQ917533:JFS917534 JPM917533:JPO917534 JZI917533:JZK917534 KJE917533:KJG917534 KTA917533:KTC917534 LCW917533:LCY917534 LMS917533:LMU917534 LWO917533:LWQ917534 MGK917533:MGM917534 MQG917533:MQI917534 NAC917533:NAE917534 NJY917533:NKA917534 NTU917533:NTW917534 ODQ917533:ODS917534 ONM917533:ONO917534 OXI917533:OXK917534 PHE917533:PHG917534 PRA917533:PRC917534 QAW917533:QAY917534 QKS917533:QKU917534 QUO917533:QUQ917534 REK917533:REM917534 ROG917533:ROI917534 RYC917533:RYE917534 SHY917533:SIA917534 SRU917533:SRW917534 TBQ917533:TBS917534 TLM917533:TLO917534 TVI917533:TVK917534 UFE917533:UFG917534 UPA917533:UPC917534 UYW917533:UYY917534 VIS917533:VIU917534 VSO917533:VSQ917534 WCK917533:WCM917534 WMG917533:WMI917534 WWC917533:WWE917534 JQ983069:JS983070 TM983069:TO983070 ADI983069:ADK983070 ANE983069:ANG983070 AXA983069:AXC983070 BGW983069:BGY983070 BQS983069:BQU983070 CAO983069:CAQ983070 CKK983069:CKM983070 CUG983069:CUI983070 DEC983069:DEE983070 DNY983069:DOA983070 DXU983069:DXW983070 EHQ983069:EHS983070 ERM983069:ERO983070 FBI983069:FBK983070 FLE983069:FLG983070 FVA983069:FVC983070 GEW983069:GEY983070 GOS983069:GOU983070 GYO983069:GYQ983070 HIK983069:HIM983070 HSG983069:HSI983070 ICC983069:ICE983070 ILY983069:IMA983070 IVU983069:IVW983070 JFQ983069:JFS983070 JPM983069:JPO983070 JZI983069:JZK983070 KJE983069:KJG983070 KTA983069:KTC983070 LCW983069:LCY983070 LMS983069:LMU983070 LWO983069:LWQ983070 MGK983069:MGM983070 MQG983069:MQI983070 NAC983069:NAE983070 NJY983069:NKA983070 NTU983069:NTW983070 ODQ983069:ODS983070 ONM983069:ONO983070 OXI983069:OXK983070 PHE983069:PHG983070 PRA983069:PRC983070 QAW983069:QAY983070 QKS983069:QKU983070 QUO983069:QUQ983070 REK983069:REM983070 ROG983069:ROI983070 RYC983069:RYE983070 SHY983069:SIA983070 SRU983069:SRW983070 TBQ983069:TBS983070 TLM983069:TLO983070 TVI983069:TVK983070 UFE983069:UFG983070 UPA983069:UPC983070 UYW983069:UYY983070 VIS983069:VIU983070 VSO983069:VSQ983070 WCK983069:WCM983070 WMG983069:WMI983070 WWC983069:WWE983070" xr:uid="{00000000-0002-0000-0F00-000005000000}">
      <formula1>"高い,一般的,低い"</formula1>
    </dataValidation>
    <dataValidation type="list" allowBlank="1" showInputMessage="1" showErrorMessage="1" sqref="JP65537:JP65566 TL65537:TL65566 ADH65537:ADH65566 AND65537:AND65566 AWZ65537:AWZ65566 BGV65537:BGV65566 BQR65537:BQR65566 CAN65537:CAN65566 CKJ65537:CKJ65566 CUF65537:CUF65566 DEB65537:DEB65566 DNX65537:DNX65566 DXT65537:DXT65566 EHP65537:EHP65566 ERL65537:ERL65566 FBH65537:FBH65566 FLD65537:FLD65566 FUZ65537:FUZ65566 GEV65537:GEV65566 GOR65537:GOR65566 GYN65537:GYN65566 HIJ65537:HIJ65566 HSF65537:HSF65566 ICB65537:ICB65566 ILX65537:ILX65566 IVT65537:IVT65566 JFP65537:JFP65566 JPL65537:JPL65566 JZH65537:JZH65566 KJD65537:KJD65566 KSZ65537:KSZ65566 LCV65537:LCV65566 LMR65537:LMR65566 LWN65537:LWN65566 MGJ65537:MGJ65566 MQF65537:MQF65566 NAB65537:NAB65566 NJX65537:NJX65566 NTT65537:NTT65566 ODP65537:ODP65566 ONL65537:ONL65566 OXH65537:OXH65566 PHD65537:PHD65566 PQZ65537:PQZ65566 QAV65537:QAV65566 QKR65537:QKR65566 QUN65537:QUN65566 REJ65537:REJ65566 ROF65537:ROF65566 RYB65537:RYB65566 SHX65537:SHX65566 SRT65537:SRT65566 TBP65537:TBP65566 TLL65537:TLL65566 TVH65537:TVH65566 UFD65537:UFD65566 UOZ65537:UOZ65566 UYV65537:UYV65566 VIR65537:VIR65566 VSN65537:VSN65566 WCJ65537:WCJ65566 WMF65537:WMF65566 WWB65537:WWB65566 JP131073:JP131102 TL131073:TL131102 ADH131073:ADH131102 AND131073:AND131102 AWZ131073:AWZ131102 BGV131073:BGV131102 BQR131073:BQR131102 CAN131073:CAN131102 CKJ131073:CKJ131102 CUF131073:CUF131102 DEB131073:DEB131102 DNX131073:DNX131102 DXT131073:DXT131102 EHP131073:EHP131102 ERL131073:ERL131102 FBH131073:FBH131102 FLD131073:FLD131102 FUZ131073:FUZ131102 GEV131073:GEV131102 GOR131073:GOR131102 GYN131073:GYN131102 HIJ131073:HIJ131102 HSF131073:HSF131102 ICB131073:ICB131102 ILX131073:ILX131102 IVT131073:IVT131102 JFP131073:JFP131102 JPL131073:JPL131102 JZH131073:JZH131102 KJD131073:KJD131102 KSZ131073:KSZ131102 LCV131073:LCV131102 LMR131073:LMR131102 LWN131073:LWN131102 MGJ131073:MGJ131102 MQF131073:MQF131102 NAB131073:NAB131102 NJX131073:NJX131102 NTT131073:NTT131102 ODP131073:ODP131102 ONL131073:ONL131102 OXH131073:OXH131102 PHD131073:PHD131102 PQZ131073:PQZ131102 QAV131073:QAV131102 QKR131073:QKR131102 QUN131073:QUN131102 REJ131073:REJ131102 ROF131073:ROF131102 RYB131073:RYB131102 SHX131073:SHX131102 SRT131073:SRT131102 TBP131073:TBP131102 TLL131073:TLL131102 TVH131073:TVH131102 UFD131073:UFD131102 UOZ131073:UOZ131102 UYV131073:UYV131102 VIR131073:VIR131102 VSN131073:VSN131102 WCJ131073:WCJ131102 WMF131073:WMF131102 WWB131073:WWB131102 JP196609:JP196638 TL196609:TL196638 ADH196609:ADH196638 AND196609:AND196638 AWZ196609:AWZ196638 BGV196609:BGV196638 BQR196609:BQR196638 CAN196609:CAN196638 CKJ196609:CKJ196638 CUF196609:CUF196638 DEB196609:DEB196638 DNX196609:DNX196638 DXT196609:DXT196638 EHP196609:EHP196638 ERL196609:ERL196638 FBH196609:FBH196638 FLD196609:FLD196638 FUZ196609:FUZ196638 GEV196609:GEV196638 GOR196609:GOR196638 GYN196609:GYN196638 HIJ196609:HIJ196638 HSF196609:HSF196638 ICB196609:ICB196638 ILX196609:ILX196638 IVT196609:IVT196638 JFP196609:JFP196638 JPL196609:JPL196638 JZH196609:JZH196638 KJD196609:KJD196638 KSZ196609:KSZ196638 LCV196609:LCV196638 LMR196609:LMR196638 LWN196609:LWN196638 MGJ196609:MGJ196638 MQF196609:MQF196638 NAB196609:NAB196638 NJX196609:NJX196638 NTT196609:NTT196638 ODP196609:ODP196638 ONL196609:ONL196638 OXH196609:OXH196638 PHD196609:PHD196638 PQZ196609:PQZ196638 QAV196609:QAV196638 QKR196609:QKR196638 QUN196609:QUN196638 REJ196609:REJ196638 ROF196609:ROF196638 RYB196609:RYB196638 SHX196609:SHX196638 SRT196609:SRT196638 TBP196609:TBP196638 TLL196609:TLL196638 TVH196609:TVH196638 UFD196609:UFD196638 UOZ196609:UOZ196638 UYV196609:UYV196638 VIR196609:VIR196638 VSN196609:VSN196638 WCJ196609:WCJ196638 WMF196609:WMF196638 WWB196609:WWB196638 JP262145:JP262174 TL262145:TL262174 ADH262145:ADH262174 AND262145:AND262174 AWZ262145:AWZ262174 BGV262145:BGV262174 BQR262145:BQR262174 CAN262145:CAN262174 CKJ262145:CKJ262174 CUF262145:CUF262174 DEB262145:DEB262174 DNX262145:DNX262174 DXT262145:DXT262174 EHP262145:EHP262174 ERL262145:ERL262174 FBH262145:FBH262174 FLD262145:FLD262174 FUZ262145:FUZ262174 GEV262145:GEV262174 GOR262145:GOR262174 GYN262145:GYN262174 HIJ262145:HIJ262174 HSF262145:HSF262174 ICB262145:ICB262174 ILX262145:ILX262174 IVT262145:IVT262174 JFP262145:JFP262174 JPL262145:JPL262174 JZH262145:JZH262174 KJD262145:KJD262174 KSZ262145:KSZ262174 LCV262145:LCV262174 LMR262145:LMR262174 LWN262145:LWN262174 MGJ262145:MGJ262174 MQF262145:MQF262174 NAB262145:NAB262174 NJX262145:NJX262174 NTT262145:NTT262174 ODP262145:ODP262174 ONL262145:ONL262174 OXH262145:OXH262174 PHD262145:PHD262174 PQZ262145:PQZ262174 QAV262145:QAV262174 QKR262145:QKR262174 QUN262145:QUN262174 REJ262145:REJ262174 ROF262145:ROF262174 RYB262145:RYB262174 SHX262145:SHX262174 SRT262145:SRT262174 TBP262145:TBP262174 TLL262145:TLL262174 TVH262145:TVH262174 UFD262145:UFD262174 UOZ262145:UOZ262174 UYV262145:UYV262174 VIR262145:VIR262174 VSN262145:VSN262174 WCJ262145:WCJ262174 WMF262145:WMF262174 WWB262145:WWB262174 JP327681:JP327710 TL327681:TL327710 ADH327681:ADH327710 AND327681:AND327710 AWZ327681:AWZ327710 BGV327681:BGV327710 BQR327681:BQR327710 CAN327681:CAN327710 CKJ327681:CKJ327710 CUF327681:CUF327710 DEB327681:DEB327710 DNX327681:DNX327710 DXT327681:DXT327710 EHP327681:EHP327710 ERL327681:ERL327710 FBH327681:FBH327710 FLD327681:FLD327710 FUZ327681:FUZ327710 GEV327681:GEV327710 GOR327681:GOR327710 GYN327681:GYN327710 HIJ327681:HIJ327710 HSF327681:HSF327710 ICB327681:ICB327710 ILX327681:ILX327710 IVT327681:IVT327710 JFP327681:JFP327710 JPL327681:JPL327710 JZH327681:JZH327710 KJD327681:KJD327710 KSZ327681:KSZ327710 LCV327681:LCV327710 LMR327681:LMR327710 LWN327681:LWN327710 MGJ327681:MGJ327710 MQF327681:MQF327710 NAB327681:NAB327710 NJX327681:NJX327710 NTT327681:NTT327710 ODP327681:ODP327710 ONL327681:ONL327710 OXH327681:OXH327710 PHD327681:PHD327710 PQZ327681:PQZ327710 QAV327681:QAV327710 QKR327681:QKR327710 QUN327681:QUN327710 REJ327681:REJ327710 ROF327681:ROF327710 RYB327681:RYB327710 SHX327681:SHX327710 SRT327681:SRT327710 TBP327681:TBP327710 TLL327681:TLL327710 TVH327681:TVH327710 UFD327681:UFD327710 UOZ327681:UOZ327710 UYV327681:UYV327710 VIR327681:VIR327710 VSN327681:VSN327710 WCJ327681:WCJ327710 WMF327681:WMF327710 WWB327681:WWB327710 JP393217:JP393246 TL393217:TL393246 ADH393217:ADH393246 AND393217:AND393246 AWZ393217:AWZ393246 BGV393217:BGV393246 BQR393217:BQR393246 CAN393217:CAN393246 CKJ393217:CKJ393246 CUF393217:CUF393246 DEB393217:DEB393246 DNX393217:DNX393246 DXT393217:DXT393246 EHP393217:EHP393246 ERL393217:ERL393246 FBH393217:FBH393246 FLD393217:FLD393246 FUZ393217:FUZ393246 GEV393217:GEV393246 GOR393217:GOR393246 GYN393217:GYN393246 HIJ393217:HIJ393246 HSF393217:HSF393246 ICB393217:ICB393246 ILX393217:ILX393246 IVT393217:IVT393246 JFP393217:JFP393246 JPL393217:JPL393246 JZH393217:JZH393246 KJD393217:KJD393246 KSZ393217:KSZ393246 LCV393217:LCV393246 LMR393217:LMR393246 LWN393217:LWN393246 MGJ393217:MGJ393246 MQF393217:MQF393246 NAB393217:NAB393246 NJX393217:NJX393246 NTT393217:NTT393246 ODP393217:ODP393246 ONL393217:ONL393246 OXH393217:OXH393246 PHD393217:PHD393246 PQZ393217:PQZ393246 QAV393217:QAV393246 QKR393217:QKR393246 QUN393217:QUN393246 REJ393217:REJ393246 ROF393217:ROF393246 RYB393217:RYB393246 SHX393217:SHX393246 SRT393217:SRT393246 TBP393217:TBP393246 TLL393217:TLL393246 TVH393217:TVH393246 UFD393217:UFD393246 UOZ393217:UOZ393246 UYV393217:UYV393246 VIR393217:VIR393246 VSN393217:VSN393246 WCJ393217:WCJ393246 WMF393217:WMF393246 WWB393217:WWB393246 JP458753:JP458782 TL458753:TL458782 ADH458753:ADH458782 AND458753:AND458782 AWZ458753:AWZ458782 BGV458753:BGV458782 BQR458753:BQR458782 CAN458753:CAN458782 CKJ458753:CKJ458782 CUF458753:CUF458782 DEB458753:DEB458782 DNX458753:DNX458782 DXT458753:DXT458782 EHP458753:EHP458782 ERL458753:ERL458782 FBH458753:FBH458782 FLD458753:FLD458782 FUZ458753:FUZ458782 GEV458753:GEV458782 GOR458753:GOR458782 GYN458753:GYN458782 HIJ458753:HIJ458782 HSF458753:HSF458782 ICB458753:ICB458782 ILX458753:ILX458782 IVT458753:IVT458782 JFP458753:JFP458782 JPL458753:JPL458782 JZH458753:JZH458782 KJD458753:KJD458782 KSZ458753:KSZ458782 LCV458753:LCV458782 LMR458753:LMR458782 LWN458753:LWN458782 MGJ458753:MGJ458782 MQF458753:MQF458782 NAB458753:NAB458782 NJX458753:NJX458782 NTT458753:NTT458782 ODP458753:ODP458782 ONL458753:ONL458782 OXH458753:OXH458782 PHD458753:PHD458782 PQZ458753:PQZ458782 QAV458753:QAV458782 QKR458753:QKR458782 QUN458753:QUN458782 REJ458753:REJ458782 ROF458753:ROF458782 RYB458753:RYB458782 SHX458753:SHX458782 SRT458753:SRT458782 TBP458753:TBP458782 TLL458753:TLL458782 TVH458753:TVH458782 UFD458753:UFD458782 UOZ458753:UOZ458782 UYV458753:UYV458782 VIR458753:VIR458782 VSN458753:VSN458782 WCJ458753:WCJ458782 WMF458753:WMF458782 WWB458753:WWB458782 JP524289:JP524318 TL524289:TL524318 ADH524289:ADH524318 AND524289:AND524318 AWZ524289:AWZ524318 BGV524289:BGV524318 BQR524289:BQR524318 CAN524289:CAN524318 CKJ524289:CKJ524318 CUF524289:CUF524318 DEB524289:DEB524318 DNX524289:DNX524318 DXT524289:DXT524318 EHP524289:EHP524318 ERL524289:ERL524318 FBH524289:FBH524318 FLD524289:FLD524318 FUZ524289:FUZ524318 GEV524289:GEV524318 GOR524289:GOR524318 GYN524289:GYN524318 HIJ524289:HIJ524318 HSF524289:HSF524318 ICB524289:ICB524318 ILX524289:ILX524318 IVT524289:IVT524318 JFP524289:JFP524318 JPL524289:JPL524318 JZH524289:JZH524318 KJD524289:KJD524318 KSZ524289:KSZ524318 LCV524289:LCV524318 LMR524289:LMR524318 LWN524289:LWN524318 MGJ524289:MGJ524318 MQF524289:MQF524318 NAB524289:NAB524318 NJX524289:NJX524318 NTT524289:NTT524318 ODP524289:ODP524318 ONL524289:ONL524318 OXH524289:OXH524318 PHD524289:PHD524318 PQZ524289:PQZ524318 QAV524289:QAV524318 QKR524289:QKR524318 QUN524289:QUN524318 REJ524289:REJ524318 ROF524289:ROF524318 RYB524289:RYB524318 SHX524289:SHX524318 SRT524289:SRT524318 TBP524289:TBP524318 TLL524289:TLL524318 TVH524289:TVH524318 UFD524289:UFD524318 UOZ524289:UOZ524318 UYV524289:UYV524318 VIR524289:VIR524318 VSN524289:VSN524318 WCJ524289:WCJ524318 WMF524289:WMF524318 WWB524289:WWB524318 JP589825:JP589854 TL589825:TL589854 ADH589825:ADH589854 AND589825:AND589854 AWZ589825:AWZ589854 BGV589825:BGV589854 BQR589825:BQR589854 CAN589825:CAN589854 CKJ589825:CKJ589854 CUF589825:CUF589854 DEB589825:DEB589854 DNX589825:DNX589854 DXT589825:DXT589854 EHP589825:EHP589854 ERL589825:ERL589854 FBH589825:FBH589854 FLD589825:FLD589854 FUZ589825:FUZ589854 GEV589825:GEV589854 GOR589825:GOR589854 GYN589825:GYN589854 HIJ589825:HIJ589854 HSF589825:HSF589854 ICB589825:ICB589854 ILX589825:ILX589854 IVT589825:IVT589854 JFP589825:JFP589854 JPL589825:JPL589854 JZH589825:JZH589854 KJD589825:KJD589854 KSZ589825:KSZ589854 LCV589825:LCV589854 LMR589825:LMR589854 LWN589825:LWN589854 MGJ589825:MGJ589854 MQF589825:MQF589854 NAB589825:NAB589854 NJX589825:NJX589854 NTT589825:NTT589854 ODP589825:ODP589854 ONL589825:ONL589854 OXH589825:OXH589854 PHD589825:PHD589854 PQZ589825:PQZ589854 QAV589825:QAV589854 QKR589825:QKR589854 QUN589825:QUN589854 REJ589825:REJ589854 ROF589825:ROF589854 RYB589825:RYB589854 SHX589825:SHX589854 SRT589825:SRT589854 TBP589825:TBP589854 TLL589825:TLL589854 TVH589825:TVH589854 UFD589825:UFD589854 UOZ589825:UOZ589854 UYV589825:UYV589854 VIR589825:VIR589854 VSN589825:VSN589854 WCJ589825:WCJ589854 WMF589825:WMF589854 WWB589825:WWB589854 JP655361:JP655390 TL655361:TL655390 ADH655361:ADH655390 AND655361:AND655390 AWZ655361:AWZ655390 BGV655361:BGV655390 BQR655361:BQR655390 CAN655361:CAN655390 CKJ655361:CKJ655390 CUF655361:CUF655390 DEB655361:DEB655390 DNX655361:DNX655390 DXT655361:DXT655390 EHP655361:EHP655390 ERL655361:ERL655390 FBH655361:FBH655390 FLD655361:FLD655390 FUZ655361:FUZ655390 GEV655361:GEV655390 GOR655361:GOR655390 GYN655361:GYN655390 HIJ655361:HIJ655390 HSF655361:HSF655390 ICB655361:ICB655390 ILX655361:ILX655390 IVT655361:IVT655390 JFP655361:JFP655390 JPL655361:JPL655390 JZH655361:JZH655390 KJD655361:KJD655390 KSZ655361:KSZ655390 LCV655361:LCV655390 LMR655361:LMR655390 LWN655361:LWN655390 MGJ655361:MGJ655390 MQF655361:MQF655390 NAB655361:NAB655390 NJX655361:NJX655390 NTT655361:NTT655390 ODP655361:ODP655390 ONL655361:ONL655390 OXH655361:OXH655390 PHD655361:PHD655390 PQZ655361:PQZ655390 QAV655361:QAV655390 QKR655361:QKR655390 QUN655361:QUN655390 REJ655361:REJ655390 ROF655361:ROF655390 RYB655361:RYB655390 SHX655361:SHX655390 SRT655361:SRT655390 TBP655361:TBP655390 TLL655361:TLL655390 TVH655361:TVH655390 UFD655361:UFD655390 UOZ655361:UOZ655390 UYV655361:UYV655390 VIR655361:VIR655390 VSN655361:VSN655390 WCJ655361:WCJ655390 WMF655361:WMF655390 WWB655361:WWB655390 JP720897:JP720926 TL720897:TL720926 ADH720897:ADH720926 AND720897:AND720926 AWZ720897:AWZ720926 BGV720897:BGV720926 BQR720897:BQR720926 CAN720897:CAN720926 CKJ720897:CKJ720926 CUF720897:CUF720926 DEB720897:DEB720926 DNX720897:DNX720926 DXT720897:DXT720926 EHP720897:EHP720926 ERL720897:ERL720926 FBH720897:FBH720926 FLD720897:FLD720926 FUZ720897:FUZ720926 GEV720897:GEV720926 GOR720897:GOR720926 GYN720897:GYN720926 HIJ720897:HIJ720926 HSF720897:HSF720926 ICB720897:ICB720926 ILX720897:ILX720926 IVT720897:IVT720926 JFP720897:JFP720926 JPL720897:JPL720926 JZH720897:JZH720926 KJD720897:KJD720926 KSZ720897:KSZ720926 LCV720897:LCV720926 LMR720897:LMR720926 LWN720897:LWN720926 MGJ720897:MGJ720926 MQF720897:MQF720926 NAB720897:NAB720926 NJX720897:NJX720926 NTT720897:NTT720926 ODP720897:ODP720926 ONL720897:ONL720926 OXH720897:OXH720926 PHD720897:PHD720926 PQZ720897:PQZ720926 QAV720897:QAV720926 QKR720897:QKR720926 QUN720897:QUN720926 REJ720897:REJ720926 ROF720897:ROF720926 RYB720897:RYB720926 SHX720897:SHX720926 SRT720897:SRT720926 TBP720897:TBP720926 TLL720897:TLL720926 TVH720897:TVH720926 UFD720897:UFD720926 UOZ720897:UOZ720926 UYV720897:UYV720926 VIR720897:VIR720926 VSN720897:VSN720926 WCJ720897:WCJ720926 WMF720897:WMF720926 WWB720897:WWB720926 JP786433:JP786462 TL786433:TL786462 ADH786433:ADH786462 AND786433:AND786462 AWZ786433:AWZ786462 BGV786433:BGV786462 BQR786433:BQR786462 CAN786433:CAN786462 CKJ786433:CKJ786462 CUF786433:CUF786462 DEB786433:DEB786462 DNX786433:DNX786462 DXT786433:DXT786462 EHP786433:EHP786462 ERL786433:ERL786462 FBH786433:FBH786462 FLD786433:FLD786462 FUZ786433:FUZ786462 GEV786433:GEV786462 GOR786433:GOR786462 GYN786433:GYN786462 HIJ786433:HIJ786462 HSF786433:HSF786462 ICB786433:ICB786462 ILX786433:ILX786462 IVT786433:IVT786462 JFP786433:JFP786462 JPL786433:JPL786462 JZH786433:JZH786462 KJD786433:KJD786462 KSZ786433:KSZ786462 LCV786433:LCV786462 LMR786433:LMR786462 LWN786433:LWN786462 MGJ786433:MGJ786462 MQF786433:MQF786462 NAB786433:NAB786462 NJX786433:NJX786462 NTT786433:NTT786462 ODP786433:ODP786462 ONL786433:ONL786462 OXH786433:OXH786462 PHD786433:PHD786462 PQZ786433:PQZ786462 QAV786433:QAV786462 QKR786433:QKR786462 QUN786433:QUN786462 REJ786433:REJ786462 ROF786433:ROF786462 RYB786433:RYB786462 SHX786433:SHX786462 SRT786433:SRT786462 TBP786433:TBP786462 TLL786433:TLL786462 TVH786433:TVH786462 UFD786433:UFD786462 UOZ786433:UOZ786462 UYV786433:UYV786462 VIR786433:VIR786462 VSN786433:VSN786462 WCJ786433:WCJ786462 WMF786433:WMF786462 WWB786433:WWB786462 JP851969:JP851998 TL851969:TL851998 ADH851969:ADH851998 AND851969:AND851998 AWZ851969:AWZ851998 BGV851969:BGV851998 BQR851969:BQR851998 CAN851969:CAN851998 CKJ851969:CKJ851998 CUF851969:CUF851998 DEB851969:DEB851998 DNX851969:DNX851998 DXT851969:DXT851998 EHP851969:EHP851998 ERL851969:ERL851998 FBH851969:FBH851998 FLD851969:FLD851998 FUZ851969:FUZ851998 GEV851969:GEV851998 GOR851969:GOR851998 GYN851969:GYN851998 HIJ851969:HIJ851998 HSF851969:HSF851998 ICB851969:ICB851998 ILX851969:ILX851998 IVT851969:IVT851998 JFP851969:JFP851998 JPL851969:JPL851998 JZH851969:JZH851998 KJD851969:KJD851998 KSZ851969:KSZ851998 LCV851969:LCV851998 LMR851969:LMR851998 LWN851969:LWN851998 MGJ851969:MGJ851998 MQF851969:MQF851998 NAB851969:NAB851998 NJX851969:NJX851998 NTT851969:NTT851998 ODP851969:ODP851998 ONL851969:ONL851998 OXH851969:OXH851998 PHD851969:PHD851998 PQZ851969:PQZ851998 QAV851969:QAV851998 QKR851969:QKR851998 QUN851969:QUN851998 REJ851969:REJ851998 ROF851969:ROF851998 RYB851969:RYB851998 SHX851969:SHX851998 SRT851969:SRT851998 TBP851969:TBP851998 TLL851969:TLL851998 TVH851969:TVH851998 UFD851969:UFD851998 UOZ851969:UOZ851998 UYV851969:UYV851998 VIR851969:VIR851998 VSN851969:VSN851998 WCJ851969:WCJ851998 WMF851969:WMF851998 WWB851969:WWB851998 JP917505:JP917534 TL917505:TL917534 ADH917505:ADH917534 AND917505:AND917534 AWZ917505:AWZ917534 BGV917505:BGV917534 BQR917505:BQR917534 CAN917505:CAN917534 CKJ917505:CKJ917534 CUF917505:CUF917534 DEB917505:DEB917534 DNX917505:DNX917534 DXT917505:DXT917534 EHP917505:EHP917534 ERL917505:ERL917534 FBH917505:FBH917534 FLD917505:FLD917534 FUZ917505:FUZ917534 GEV917505:GEV917534 GOR917505:GOR917534 GYN917505:GYN917534 HIJ917505:HIJ917534 HSF917505:HSF917534 ICB917505:ICB917534 ILX917505:ILX917534 IVT917505:IVT917534 JFP917505:JFP917534 JPL917505:JPL917534 JZH917505:JZH917534 KJD917505:KJD917534 KSZ917505:KSZ917534 LCV917505:LCV917534 LMR917505:LMR917534 LWN917505:LWN917534 MGJ917505:MGJ917534 MQF917505:MQF917534 NAB917505:NAB917534 NJX917505:NJX917534 NTT917505:NTT917534 ODP917505:ODP917534 ONL917505:ONL917534 OXH917505:OXH917534 PHD917505:PHD917534 PQZ917505:PQZ917534 QAV917505:QAV917534 QKR917505:QKR917534 QUN917505:QUN917534 REJ917505:REJ917534 ROF917505:ROF917534 RYB917505:RYB917534 SHX917505:SHX917534 SRT917505:SRT917534 TBP917505:TBP917534 TLL917505:TLL917534 TVH917505:TVH917534 UFD917505:UFD917534 UOZ917505:UOZ917534 UYV917505:UYV917534 VIR917505:VIR917534 VSN917505:VSN917534 WCJ917505:WCJ917534 WMF917505:WMF917534 WWB917505:WWB917534 JP983041:JP983070 TL983041:TL983070 ADH983041:ADH983070 AND983041:AND983070 AWZ983041:AWZ983070 BGV983041:BGV983070 BQR983041:BQR983070 CAN983041:CAN983070 CKJ983041:CKJ983070 CUF983041:CUF983070 DEB983041:DEB983070 DNX983041:DNX983070 DXT983041:DXT983070 EHP983041:EHP983070 ERL983041:ERL983070 FBH983041:FBH983070 FLD983041:FLD983070 FUZ983041:FUZ983070 GEV983041:GEV983070 GOR983041:GOR983070 GYN983041:GYN983070 HIJ983041:HIJ983070 HSF983041:HSF983070 ICB983041:ICB983070 ILX983041:ILX983070 IVT983041:IVT983070 JFP983041:JFP983070 JPL983041:JPL983070 JZH983041:JZH983070 KJD983041:KJD983070 KSZ983041:KSZ983070 LCV983041:LCV983070 LMR983041:LMR983070 LWN983041:LWN983070 MGJ983041:MGJ983070 MQF983041:MQF983070 NAB983041:NAB983070 NJX983041:NJX983070 NTT983041:NTT983070 ODP983041:ODP983070 ONL983041:ONL983070 OXH983041:OXH983070 PHD983041:PHD983070 PQZ983041:PQZ983070 QAV983041:QAV983070 QKR983041:QKR983070 QUN983041:QUN983070 REJ983041:REJ983070 ROF983041:ROF983070 RYB983041:RYB983070 SHX983041:SHX983070 SRT983041:SRT983070 TBP983041:TBP983070 TLL983041:TLL983070 TVH983041:TVH983070 UFD983041:UFD983070 UOZ983041:UOZ983070 UYV983041:UYV983070 VIR983041:VIR983070 VSN983041:VSN983070 WCJ983041:WCJ983070 WMF983041:WMF983070 WWB983041:WWB983070 WWB11:WWB30 JP11:JP30 TL11:TL30 ADH11:ADH30 AND11:AND30 AWZ11:AWZ30 BGV11:BGV30 BQR11:BQR30 CAN11:CAN30 CKJ11:CKJ30 CUF11:CUF30 DEB11:DEB30 DNX11:DNX30 DXT11:DXT30 EHP11:EHP30 ERL11:ERL30 FBH11:FBH30 FLD11:FLD30 FUZ11:FUZ30 GEV11:GEV30 GOR11:GOR30 GYN11:GYN30 HIJ11:HIJ30 HSF11:HSF30 ICB11:ICB30 ILX11:ILX30 IVT11:IVT30 JFP11:JFP30 JPL11:JPL30 JZH11:JZH30 KJD11:KJD30 KSZ11:KSZ30 LCV11:LCV30 LMR11:LMR30 LWN11:LWN30 MGJ11:MGJ30 MQF11:MQF30 NAB11:NAB30 NJX11:NJX30 NTT11:NTT30 ODP11:ODP30 ONL11:ONL30 OXH11:OXH30 PHD11:PHD30 PQZ11:PQZ30 QAV11:QAV30 QKR11:QKR30 QUN11:QUN30 REJ11:REJ30 ROF11:ROF30 RYB11:RYB30 SHX11:SHX30 SRT11:SRT30 TBP11:TBP30 TLL11:TLL30 TVH11:TVH30 UFD11:UFD30 UOZ11:UOZ30 UYV11:UYV30 VIR11:VIR30 VSN11:VSN30 WCJ11:WCJ30 WMF11:WMF30" xr:uid="{00000000-0002-0000-0F00-000006000000}">
      <formula1>"あり,一部あり,なし"</formula1>
    </dataValidation>
    <dataValidation type="list" allowBlank="1" showInputMessage="1" showErrorMessage="1" sqref="F11:T28" xr:uid="{00000000-0002-0000-0F00-000007000000}">
      <formula1>" ,●"</formula1>
    </dataValidation>
  </dataValidations>
  <printOptions horizontalCentered="1"/>
  <pageMargins left="0.39370078740157483" right="0.39370078740157483" top="0.70866141732283472" bottom="0.39370078740157483" header="0.31496062992125984" footer="0.11811023622047245"/>
  <pageSetup paperSize="9" scale="69" fitToHeight="5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25"/>
  <sheetViews>
    <sheetView tabSelected="1" view="pageBreakPreview" zoomScale="70" zoomScaleNormal="55" zoomScaleSheetLayoutView="70" workbookViewId="0">
      <pane xSplit="1" ySplit="2" topLeftCell="E3" activePane="bottomRight" state="frozen"/>
      <selection activeCell="M5" sqref="M5"/>
      <selection pane="topRight" activeCell="M5" sqref="M5"/>
      <selection pane="bottomLeft" activeCell="M5" sqref="M5"/>
      <selection pane="bottomRight" activeCell="S4" sqref="S4"/>
    </sheetView>
  </sheetViews>
  <sheetFormatPr defaultRowHeight="39" customHeight="1" x14ac:dyDescent="0.15"/>
  <cols>
    <col min="1" max="1" width="13.625" style="190" hidden="1" customWidth="1"/>
    <col min="2" max="2" width="8.5" style="187" bestFit="1" customWidth="1"/>
    <col min="3" max="3" width="30.125" style="182" bestFit="1" customWidth="1"/>
    <col min="4" max="4" width="32.25" style="182" bestFit="1" customWidth="1"/>
    <col min="5" max="5" width="13.25" style="182" bestFit="1" customWidth="1"/>
    <col min="6" max="6" width="14.5" style="182" bestFit="1" customWidth="1"/>
    <col min="7" max="7" width="13.25" style="182" bestFit="1" customWidth="1"/>
    <col min="8" max="8" width="39.75" style="182" bestFit="1" customWidth="1"/>
    <col min="9" max="9" width="9" style="182"/>
    <col min="10" max="10" width="10.125" style="182" customWidth="1"/>
    <col min="11" max="21" width="10.125" style="182" bestFit="1" customWidth="1"/>
    <col min="22" max="22" width="14.375" style="182" customWidth="1"/>
    <col min="23" max="16384" width="9" style="182"/>
  </cols>
  <sheetData>
    <row r="1" spans="1:22" ht="39" customHeight="1" x14ac:dyDescent="0.15">
      <c r="B1" s="188" t="s">
        <v>236</v>
      </c>
      <c r="H1" s="196"/>
      <c r="J1" s="203" t="s">
        <v>123</v>
      </c>
      <c r="T1" s="323" t="s">
        <v>258</v>
      </c>
      <c r="U1" s="323"/>
    </row>
    <row r="2" spans="1:22" ht="39" customHeight="1" x14ac:dyDescent="0.15">
      <c r="A2" s="189" t="s">
        <v>106</v>
      </c>
      <c r="B2" s="184" t="s">
        <v>104</v>
      </c>
      <c r="C2" s="185" t="s">
        <v>103</v>
      </c>
      <c r="D2" s="185" t="s">
        <v>102</v>
      </c>
      <c r="E2" s="186" t="s">
        <v>105</v>
      </c>
      <c r="F2" s="186" t="s">
        <v>109</v>
      </c>
      <c r="G2" s="186" t="s">
        <v>110</v>
      </c>
      <c r="H2" s="185" t="s">
        <v>124</v>
      </c>
      <c r="J2" s="184" t="s">
        <v>111</v>
      </c>
      <c r="K2" s="184" t="s">
        <v>112</v>
      </c>
      <c r="L2" s="184" t="s">
        <v>113</v>
      </c>
      <c r="M2" s="184" t="s">
        <v>114</v>
      </c>
      <c r="N2" s="184" t="s">
        <v>115</v>
      </c>
      <c r="O2" s="192" t="s">
        <v>116</v>
      </c>
      <c r="P2" s="194" t="s">
        <v>117</v>
      </c>
      <c r="Q2" s="184" t="s">
        <v>118</v>
      </c>
      <c r="R2" s="184" t="s">
        <v>119</v>
      </c>
      <c r="S2" s="184" t="s">
        <v>120</v>
      </c>
      <c r="T2" s="184" t="s">
        <v>121</v>
      </c>
      <c r="U2" s="184" t="s">
        <v>122</v>
      </c>
    </row>
    <row r="3" spans="1:22" ht="39" customHeight="1" x14ac:dyDescent="0.15">
      <c r="A3" s="189">
        <v>1</v>
      </c>
      <c r="B3" s="308" t="s">
        <v>132</v>
      </c>
      <c r="C3" s="309" t="s">
        <v>133</v>
      </c>
      <c r="D3" s="309" t="s">
        <v>134</v>
      </c>
      <c r="E3" s="183">
        <f ca="1">INDIRECT($A3&amp;"!ｈ1")</f>
        <v>1505.3333333333333</v>
      </c>
      <c r="F3" s="345">
        <f ca="1">INDIRECT($A3&amp;"!i1")</f>
        <v>1481.3333333333333</v>
      </c>
      <c r="G3" s="183">
        <f ca="1">INDIRECT($A3&amp;"!j1")</f>
        <v>24</v>
      </c>
      <c r="H3" s="214"/>
      <c r="J3" s="191">
        <f t="shared" ref="J3:J14" ca="1" si="0">INDIRECT($A3&amp;"!af1")</f>
        <v>114.83333333333333</v>
      </c>
      <c r="K3" s="191">
        <f t="shared" ref="K3:K14" ca="1" si="1">INDIRECT($A3&amp;"!ag1")</f>
        <v>125.66666666666667</v>
      </c>
      <c r="L3" s="191">
        <f t="shared" ref="L3:L14" ca="1" si="2">INDIRECT($A3&amp;"!ah1")</f>
        <v>138.16666666666666</v>
      </c>
      <c r="M3" s="191">
        <f t="shared" ref="M3:M14" ca="1" si="3">INDIRECT($A3&amp;"!ai1")</f>
        <v>142.33333333333334</v>
      </c>
      <c r="N3" s="191">
        <f t="shared" ref="N3:N14" ca="1" si="4">INDIRECT($A3&amp;"!aj1")</f>
        <v>134</v>
      </c>
      <c r="O3" s="193">
        <f t="shared" ref="O3:O14" ca="1" si="5">INDIRECT($A3&amp;"!ak1")</f>
        <v>138.16666666666666</v>
      </c>
      <c r="P3" s="195">
        <f t="shared" ref="P3:P14" ca="1" si="6">INDIRECT($A3&amp;"!al1")</f>
        <v>138.16666666666666</v>
      </c>
      <c r="Q3" s="191">
        <f t="shared" ref="Q3:Q14" ca="1" si="7">INDIRECT($A3&amp;"!am1")</f>
        <v>138.16666666666666</v>
      </c>
      <c r="R3" s="191">
        <f t="shared" ref="R3:R14" ca="1" si="8">INDIRECT($A3&amp;"!an1")</f>
        <v>138.16666666666666</v>
      </c>
      <c r="S3" s="191">
        <f t="shared" ref="S3:S14" ca="1" si="9">INDIRECT($A3&amp;"!ao1")</f>
        <v>122.33333333333333</v>
      </c>
      <c r="T3" s="191">
        <f t="shared" ref="T3:T14" ca="1" si="10">INDIRECT($A3&amp;"!ap1")</f>
        <v>114.83333333333333</v>
      </c>
      <c r="U3" s="191">
        <f t="shared" ref="U3:U14" ca="1" si="11">INDIRECT($A3&amp;"!aq1")</f>
        <v>146.5</v>
      </c>
      <c r="V3" s="339">
        <f ca="1">SUM(J3:U3)</f>
        <v>1591.3333333333333</v>
      </c>
    </row>
    <row r="4" spans="1:22" ht="39" customHeight="1" x14ac:dyDescent="0.15">
      <c r="A4" s="318">
        <v>2</v>
      </c>
      <c r="B4" s="308" t="s">
        <v>245</v>
      </c>
      <c r="C4" s="309" t="s">
        <v>135</v>
      </c>
      <c r="D4" s="309" t="s">
        <v>136</v>
      </c>
      <c r="E4" s="183">
        <f t="shared" ref="E4:E14" ca="1" si="12">INDIRECT($A4&amp;"!h1")</f>
        <v>779.83333333333337</v>
      </c>
      <c r="F4" s="345">
        <f t="shared" ref="F4:F14" ca="1" si="13">INDIRECT($A4&amp;"!i1")</f>
        <v>755.83333333333337</v>
      </c>
      <c r="G4" s="183">
        <f t="shared" ref="G4:G14" ca="1" si="14">INDIRECT($A4&amp;"!j1")</f>
        <v>24</v>
      </c>
      <c r="H4" s="215"/>
      <c r="J4" s="191">
        <f t="shared" ca="1" si="0"/>
        <v>56.416666666666664</v>
      </c>
      <c r="K4" s="191">
        <f t="shared" ca="1" si="1"/>
        <v>57.166666666666664</v>
      </c>
      <c r="L4" s="191">
        <f t="shared" ca="1" si="2"/>
        <v>64.083333333333329</v>
      </c>
      <c r="M4" s="191">
        <f t="shared" ca="1" si="3"/>
        <v>123.33333333333333</v>
      </c>
      <c r="N4" s="319">
        <f t="shared" ca="1" si="4"/>
        <v>114.75</v>
      </c>
      <c r="O4" s="320">
        <f t="shared" ca="1" si="5"/>
        <v>50</v>
      </c>
      <c r="P4" s="195">
        <f t="shared" ca="1" si="6"/>
        <v>53.583333333333336</v>
      </c>
      <c r="Q4" s="191">
        <f t="shared" ca="1" si="7"/>
        <v>56.416666666666664</v>
      </c>
      <c r="R4" s="191">
        <f t="shared" ca="1" si="8"/>
        <v>70.25</v>
      </c>
      <c r="S4" s="191">
        <f t="shared" ca="1" si="9"/>
        <v>49.75</v>
      </c>
      <c r="T4" s="191">
        <f t="shared" ca="1" si="10"/>
        <v>51.25</v>
      </c>
      <c r="U4" s="191">
        <f t="shared" ca="1" si="11"/>
        <v>53.833333333333336</v>
      </c>
      <c r="V4" s="339">
        <f t="shared" ref="V4:V23" ca="1" si="15">SUM(J4:U4)</f>
        <v>800.83333333333337</v>
      </c>
    </row>
    <row r="5" spans="1:22" ht="39" customHeight="1" x14ac:dyDescent="0.15">
      <c r="A5" s="189">
        <v>3</v>
      </c>
      <c r="B5" s="308" t="s">
        <v>246</v>
      </c>
      <c r="C5" s="309" t="s">
        <v>135</v>
      </c>
      <c r="D5" s="309" t="s">
        <v>137</v>
      </c>
      <c r="E5" s="183">
        <f t="shared" ca="1" si="12"/>
        <v>113</v>
      </c>
      <c r="F5" s="345">
        <f t="shared" ca="1" si="13"/>
        <v>87</v>
      </c>
      <c r="G5" s="183">
        <f t="shared" ca="1" si="14"/>
        <v>26</v>
      </c>
      <c r="H5" s="215"/>
      <c r="J5" s="191">
        <f t="shared" ca="1" si="0"/>
        <v>14.75</v>
      </c>
      <c r="K5" s="191">
        <f t="shared" ca="1" si="1"/>
        <v>7.75</v>
      </c>
      <c r="L5" s="191">
        <f t="shared" ca="1" si="2"/>
        <v>5.75</v>
      </c>
      <c r="M5" s="191">
        <f t="shared" ca="1" si="3"/>
        <v>5.75</v>
      </c>
      <c r="N5" s="319">
        <f t="shared" ca="1" si="4"/>
        <v>11.75</v>
      </c>
      <c r="O5" s="320">
        <f t="shared" ca="1" si="5"/>
        <v>6.75</v>
      </c>
      <c r="P5" s="195">
        <f t="shared" ca="1" si="6"/>
        <v>5.75</v>
      </c>
      <c r="Q5" s="191">
        <f t="shared" ca="1" si="7"/>
        <v>5.75</v>
      </c>
      <c r="R5" s="191">
        <f t="shared" ca="1" si="8"/>
        <v>5.75</v>
      </c>
      <c r="S5" s="191">
        <f t="shared" ca="1" si="9"/>
        <v>5.75</v>
      </c>
      <c r="T5" s="191">
        <f t="shared" ca="1" si="10"/>
        <v>5.75</v>
      </c>
      <c r="U5" s="191">
        <f t="shared" ca="1" si="11"/>
        <v>5.75</v>
      </c>
      <c r="V5" s="339">
        <f t="shared" ca="1" si="15"/>
        <v>87</v>
      </c>
    </row>
    <row r="6" spans="1:22" ht="39" customHeight="1" x14ac:dyDescent="0.15">
      <c r="A6" s="318">
        <v>4</v>
      </c>
      <c r="B6" s="308" t="s">
        <v>225</v>
      </c>
      <c r="C6" s="309" t="s">
        <v>135</v>
      </c>
      <c r="D6" s="309" t="s">
        <v>138</v>
      </c>
      <c r="E6" s="183">
        <f t="shared" ca="1" si="12"/>
        <v>168</v>
      </c>
      <c r="F6" s="345">
        <f t="shared" ca="1" si="13"/>
        <v>144</v>
      </c>
      <c r="G6" s="183">
        <f t="shared" ca="1" si="14"/>
        <v>24</v>
      </c>
      <c r="H6" s="216"/>
      <c r="J6" s="191">
        <f t="shared" ca="1" si="0"/>
        <v>12</v>
      </c>
      <c r="K6" s="191">
        <f t="shared" ca="1" si="1"/>
        <v>9.0833333333333339</v>
      </c>
      <c r="L6" s="191">
        <f t="shared" ca="1" si="2"/>
        <v>12</v>
      </c>
      <c r="M6" s="191">
        <f t="shared" ca="1" si="3"/>
        <v>9.0833333333333339</v>
      </c>
      <c r="N6" s="191">
        <f t="shared" ca="1" si="4"/>
        <v>9.0833333333333339</v>
      </c>
      <c r="O6" s="193">
        <f t="shared" ca="1" si="5"/>
        <v>12</v>
      </c>
      <c r="P6" s="195">
        <f t="shared" ca="1" si="6"/>
        <v>12</v>
      </c>
      <c r="Q6" s="191">
        <f t="shared" ca="1" si="7"/>
        <v>12</v>
      </c>
      <c r="R6" s="191">
        <f t="shared" ca="1" si="8"/>
        <v>17.833333333333332</v>
      </c>
      <c r="S6" s="191">
        <f t="shared" ca="1" si="9"/>
        <v>17.833333333333332</v>
      </c>
      <c r="T6" s="191">
        <f t="shared" ca="1" si="10"/>
        <v>12</v>
      </c>
      <c r="U6" s="191">
        <f t="shared" ca="1" si="11"/>
        <v>9.0833333333333339</v>
      </c>
      <c r="V6" s="339">
        <f t="shared" ca="1" si="15"/>
        <v>144</v>
      </c>
    </row>
    <row r="7" spans="1:22" ht="39" customHeight="1" x14ac:dyDescent="0.15">
      <c r="A7" s="189">
        <v>5</v>
      </c>
      <c r="B7" s="308" t="s">
        <v>247</v>
      </c>
      <c r="C7" s="309" t="s">
        <v>135</v>
      </c>
      <c r="D7" s="309" t="s">
        <v>139</v>
      </c>
      <c r="E7" s="183">
        <f t="shared" ca="1" si="12"/>
        <v>126.58333333333333</v>
      </c>
      <c r="F7" s="345">
        <f t="shared" ca="1" si="13"/>
        <v>102.58333333333333</v>
      </c>
      <c r="G7" s="183">
        <f t="shared" ca="1" si="14"/>
        <v>24</v>
      </c>
      <c r="H7" s="216"/>
      <c r="J7" s="191">
        <f t="shared" ca="1" si="0"/>
        <v>7.333333333333333</v>
      </c>
      <c r="K7" s="191">
        <f t="shared" ca="1" si="1"/>
        <v>7.333333333333333</v>
      </c>
      <c r="L7" s="191">
        <f t="shared" ca="1" si="2"/>
        <v>7.333333333333333</v>
      </c>
      <c r="M7" s="191">
        <f t="shared" ca="1" si="3"/>
        <v>7.333333333333333</v>
      </c>
      <c r="N7" s="191">
        <f t="shared" ca="1" si="4"/>
        <v>7.333333333333333</v>
      </c>
      <c r="O7" s="193">
        <f t="shared" ca="1" si="5"/>
        <v>10.25</v>
      </c>
      <c r="P7" s="195">
        <f t="shared" ca="1" si="6"/>
        <v>13.166666666666666</v>
      </c>
      <c r="Q7" s="191">
        <f t="shared" ca="1" si="7"/>
        <v>7.333333333333333</v>
      </c>
      <c r="R7" s="191">
        <f t="shared" ca="1" si="8"/>
        <v>10.25</v>
      </c>
      <c r="S7" s="191">
        <f t="shared" ca="1" si="9"/>
        <v>7.333333333333333</v>
      </c>
      <c r="T7" s="191">
        <f t="shared" ca="1" si="10"/>
        <v>7.333333333333333</v>
      </c>
      <c r="U7" s="191">
        <f t="shared" ca="1" si="11"/>
        <v>10.25</v>
      </c>
      <c r="V7" s="339">
        <f t="shared" ca="1" si="15"/>
        <v>102.58333333333331</v>
      </c>
    </row>
    <row r="8" spans="1:22" ht="39" customHeight="1" x14ac:dyDescent="0.15">
      <c r="A8" s="318">
        <v>6</v>
      </c>
      <c r="B8" s="308" t="s">
        <v>226</v>
      </c>
      <c r="C8" s="309" t="s">
        <v>135</v>
      </c>
      <c r="D8" s="309" t="s">
        <v>140</v>
      </c>
      <c r="E8" s="183">
        <f t="shared" ca="1" si="12"/>
        <v>150.33333333333334</v>
      </c>
      <c r="F8" s="345">
        <f t="shared" ca="1" si="13"/>
        <v>126.33333333333333</v>
      </c>
      <c r="G8" s="183">
        <f t="shared" ca="1" si="14"/>
        <v>24</v>
      </c>
      <c r="H8" s="214"/>
      <c r="J8" s="191">
        <f t="shared" ca="1" si="0"/>
        <v>9</v>
      </c>
      <c r="K8" s="191">
        <f t="shared" ca="1" si="1"/>
        <v>9</v>
      </c>
      <c r="L8" s="191">
        <f t="shared" ca="1" si="2"/>
        <v>9</v>
      </c>
      <c r="M8" s="191">
        <f t="shared" ca="1" si="3"/>
        <v>9</v>
      </c>
      <c r="N8" s="191">
        <f t="shared" ca="1" si="4"/>
        <v>9</v>
      </c>
      <c r="O8" s="193">
        <f t="shared" ca="1" si="5"/>
        <v>12.75</v>
      </c>
      <c r="P8" s="195">
        <f t="shared" ca="1" si="6"/>
        <v>16.5</v>
      </c>
      <c r="Q8" s="191">
        <f t="shared" ca="1" si="7"/>
        <v>9</v>
      </c>
      <c r="R8" s="191">
        <f t="shared" ca="1" si="8"/>
        <v>12.75</v>
      </c>
      <c r="S8" s="191">
        <f t="shared" ca="1" si="9"/>
        <v>9</v>
      </c>
      <c r="T8" s="191">
        <f t="shared" ca="1" si="10"/>
        <v>9</v>
      </c>
      <c r="U8" s="191">
        <f t="shared" ca="1" si="11"/>
        <v>12.333333333333334</v>
      </c>
      <c r="V8" s="339">
        <f t="shared" ca="1" si="15"/>
        <v>126.33333333333333</v>
      </c>
    </row>
    <row r="9" spans="1:22" ht="39" customHeight="1" x14ac:dyDescent="0.15">
      <c r="A9" s="189">
        <v>7</v>
      </c>
      <c r="B9" s="308" t="s">
        <v>248</v>
      </c>
      <c r="C9" s="309" t="s">
        <v>135</v>
      </c>
      <c r="D9" s="309" t="s">
        <v>141</v>
      </c>
      <c r="E9" s="183">
        <f t="shared" ca="1" si="12"/>
        <v>312</v>
      </c>
      <c r="F9" s="345">
        <f t="shared" ca="1" si="13"/>
        <v>288</v>
      </c>
      <c r="G9" s="183">
        <f t="shared" ca="1" si="14"/>
        <v>24</v>
      </c>
      <c r="H9" s="216"/>
      <c r="J9" s="191">
        <f t="shared" ca="1" si="0"/>
        <v>12.75</v>
      </c>
      <c r="K9" s="191">
        <f t="shared" ca="1" si="1"/>
        <v>12.75</v>
      </c>
      <c r="L9" s="191">
        <f t="shared" ca="1" si="2"/>
        <v>16.5</v>
      </c>
      <c r="M9" s="191">
        <f t="shared" ca="1" si="3"/>
        <v>69</v>
      </c>
      <c r="N9" s="191">
        <f t="shared" ca="1" si="4"/>
        <v>54</v>
      </c>
      <c r="O9" s="193">
        <f t="shared" ca="1" si="5"/>
        <v>12.75</v>
      </c>
      <c r="P9" s="195">
        <f t="shared" ca="1" si="6"/>
        <v>12.75</v>
      </c>
      <c r="Q9" s="191">
        <f t="shared" ca="1" si="7"/>
        <v>20.25</v>
      </c>
      <c r="R9" s="191">
        <f t="shared" ca="1" si="8"/>
        <v>39</v>
      </c>
      <c r="S9" s="191">
        <f t="shared" ca="1" si="9"/>
        <v>12.75</v>
      </c>
      <c r="T9" s="191">
        <f t="shared" ca="1" si="10"/>
        <v>12.75</v>
      </c>
      <c r="U9" s="191">
        <f t="shared" ca="1" si="11"/>
        <v>12.75</v>
      </c>
      <c r="V9" s="339">
        <f t="shared" ca="1" si="15"/>
        <v>288</v>
      </c>
    </row>
    <row r="10" spans="1:22" ht="39" customHeight="1" x14ac:dyDescent="0.15">
      <c r="A10" s="318">
        <v>8</v>
      </c>
      <c r="B10" s="308" t="s">
        <v>151</v>
      </c>
      <c r="C10" s="309" t="s">
        <v>135</v>
      </c>
      <c r="D10" s="309" t="s">
        <v>142</v>
      </c>
      <c r="E10" s="183">
        <f t="shared" ca="1" si="12"/>
        <v>87</v>
      </c>
      <c r="F10" s="345">
        <f t="shared" ca="1" si="13"/>
        <v>63</v>
      </c>
      <c r="G10" s="183">
        <f t="shared" ca="1" si="14"/>
        <v>24</v>
      </c>
      <c r="H10" s="216"/>
      <c r="J10" s="191">
        <f t="shared" ca="1" si="0"/>
        <v>5.25</v>
      </c>
      <c r="K10" s="191">
        <f t="shared" ca="1" si="1"/>
        <v>5.25</v>
      </c>
      <c r="L10" s="191">
        <f t="shared" ca="1" si="2"/>
        <v>5.25</v>
      </c>
      <c r="M10" s="191">
        <f t="shared" ca="1" si="3"/>
        <v>5.25</v>
      </c>
      <c r="N10" s="191">
        <f t="shared" ca="1" si="4"/>
        <v>5.25</v>
      </c>
      <c r="O10" s="193">
        <f t="shared" ca="1" si="5"/>
        <v>5.25</v>
      </c>
      <c r="P10" s="195">
        <f t="shared" ca="1" si="6"/>
        <v>5.25</v>
      </c>
      <c r="Q10" s="191">
        <f t="shared" ca="1" si="7"/>
        <v>5.25</v>
      </c>
      <c r="R10" s="191">
        <f t="shared" ca="1" si="8"/>
        <v>5.25</v>
      </c>
      <c r="S10" s="191">
        <f t="shared" ca="1" si="9"/>
        <v>5.25</v>
      </c>
      <c r="T10" s="191">
        <f t="shared" ca="1" si="10"/>
        <v>5.25</v>
      </c>
      <c r="U10" s="191">
        <f t="shared" ca="1" si="11"/>
        <v>5.25</v>
      </c>
      <c r="V10" s="339">
        <f t="shared" ca="1" si="15"/>
        <v>63</v>
      </c>
    </row>
    <row r="11" spans="1:22" ht="39" customHeight="1" x14ac:dyDescent="0.15">
      <c r="A11" s="189">
        <v>9</v>
      </c>
      <c r="B11" s="308" t="s">
        <v>249</v>
      </c>
      <c r="C11" s="309" t="s">
        <v>143</v>
      </c>
      <c r="D11" s="309" t="s">
        <v>144</v>
      </c>
      <c r="E11" s="183">
        <f t="shared" ca="1" si="12"/>
        <v>1010.6666666666666</v>
      </c>
      <c r="F11" s="345">
        <f t="shared" ca="1" si="13"/>
        <v>993.33333333333337</v>
      </c>
      <c r="G11" s="183">
        <f t="shared" ca="1" si="14"/>
        <v>17.333333333333332</v>
      </c>
      <c r="H11" s="216"/>
      <c r="J11" s="191">
        <f t="shared" ca="1" si="0"/>
        <v>77.083333333333329</v>
      </c>
      <c r="K11" s="191">
        <f t="shared" ca="1" si="1"/>
        <v>57.5</v>
      </c>
      <c r="L11" s="191">
        <f t="shared" ca="1" si="2"/>
        <v>87.083333333333329</v>
      </c>
      <c r="M11" s="191">
        <f t="shared" ca="1" si="3"/>
        <v>76.25</v>
      </c>
      <c r="N11" s="191">
        <f t="shared" ca="1" si="4"/>
        <v>105.83333333333333</v>
      </c>
      <c r="O11" s="193">
        <f t="shared" ca="1" si="5"/>
        <v>57.5</v>
      </c>
      <c r="P11" s="195">
        <f t="shared" ca="1" si="6"/>
        <v>58.75</v>
      </c>
      <c r="Q11" s="191">
        <f t="shared" ca="1" si="7"/>
        <v>125.41666666666667</v>
      </c>
      <c r="R11" s="191">
        <f t="shared" ca="1" si="8"/>
        <v>67.916666666666671</v>
      </c>
      <c r="S11" s="191">
        <f t="shared" ca="1" si="9"/>
        <v>76.666666666666671</v>
      </c>
      <c r="T11" s="191">
        <f t="shared" ca="1" si="10"/>
        <v>106.25</v>
      </c>
      <c r="U11" s="191">
        <f t="shared" ca="1" si="11"/>
        <v>97.083333333333329</v>
      </c>
      <c r="V11" s="339">
        <f t="shared" ca="1" si="15"/>
        <v>993.33333333333326</v>
      </c>
    </row>
    <row r="12" spans="1:22" ht="39" customHeight="1" x14ac:dyDescent="0.15">
      <c r="A12" s="385" t="s">
        <v>253</v>
      </c>
      <c r="B12" s="308" t="s">
        <v>227</v>
      </c>
      <c r="C12" s="309" t="s">
        <v>145</v>
      </c>
      <c r="D12" s="309" t="s">
        <v>146</v>
      </c>
      <c r="E12" s="183">
        <f t="shared" ca="1" si="12"/>
        <v>6553.666666666667</v>
      </c>
      <c r="F12" s="345">
        <f t="shared" ca="1" si="13"/>
        <v>6522.666666666667</v>
      </c>
      <c r="G12" s="183">
        <f t="shared" ca="1" si="14"/>
        <v>31</v>
      </c>
      <c r="H12" s="216"/>
      <c r="J12" s="191">
        <f t="shared" ca="1" si="0"/>
        <v>200</v>
      </c>
      <c r="K12" s="191">
        <f t="shared" ca="1" si="1"/>
        <v>866.66666666666663</v>
      </c>
      <c r="L12" s="191">
        <f t="shared" ca="1" si="2"/>
        <v>857.91666666666663</v>
      </c>
      <c r="M12" s="191">
        <f t="shared" ca="1" si="3"/>
        <v>3090.8333333333335</v>
      </c>
      <c r="N12" s="191">
        <f t="shared" ca="1" si="4"/>
        <v>670.75</v>
      </c>
      <c r="O12" s="193">
        <f t="shared" ca="1" si="5"/>
        <v>706.91666666666663</v>
      </c>
      <c r="P12" s="195">
        <f t="shared" ca="1" si="6"/>
        <v>60.833333333333336</v>
      </c>
      <c r="Q12" s="191">
        <f t="shared" ca="1" si="7"/>
        <v>39.166666666666664</v>
      </c>
      <c r="R12" s="191">
        <f t="shared" ca="1" si="8"/>
        <v>21.166666666666668</v>
      </c>
      <c r="S12" s="191">
        <f t="shared" ca="1" si="9"/>
        <v>8.4166666666666661</v>
      </c>
      <c r="T12" s="191">
        <f t="shared" ca="1" si="10"/>
        <v>0</v>
      </c>
      <c r="U12" s="191">
        <f t="shared" ca="1" si="11"/>
        <v>0</v>
      </c>
      <c r="V12" s="339">
        <f t="shared" ca="1" si="15"/>
        <v>6522.666666666667</v>
      </c>
    </row>
    <row r="13" spans="1:22" ht="39" customHeight="1" x14ac:dyDescent="0.15">
      <c r="A13" s="189">
        <v>11</v>
      </c>
      <c r="B13" s="308" t="s">
        <v>250</v>
      </c>
      <c r="C13" s="309" t="s">
        <v>147</v>
      </c>
      <c r="D13" s="309" t="s">
        <v>148</v>
      </c>
      <c r="E13" s="183">
        <f t="shared" ca="1" si="12"/>
        <v>900</v>
      </c>
      <c r="F13" s="345">
        <f t="shared" ca="1" si="13"/>
        <v>900</v>
      </c>
      <c r="G13" s="183">
        <f t="shared" ca="1" si="14"/>
        <v>0</v>
      </c>
      <c r="H13" s="216"/>
      <c r="J13" s="191">
        <f t="shared" ca="1" si="0"/>
        <v>58.333333333333336</v>
      </c>
      <c r="K13" s="191">
        <f t="shared" ca="1" si="1"/>
        <v>66.666666666666671</v>
      </c>
      <c r="L13" s="191">
        <f t="shared" ca="1" si="2"/>
        <v>91.666666666666671</v>
      </c>
      <c r="M13" s="191">
        <f t="shared" ca="1" si="3"/>
        <v>125</v>
      </c>
      <c r="N13" s="191">
        <f t="shared" ca="1" si="4"/>
        <v>91.666666666666671</v>
      </c>
      <c r="O13" s="193">
        <f t="shared" ca="1" si="5"/>
        <v>66.666666666666671</v>
      </c>
      <c r="P13" s="195">
        <f t="shared" ca="1" si="6"/>
        <v>66.666666666666671</v>
      </c>
      <c r="Q13" s="191">
        <f t="shared" ca="1" si="7"/>
        <v>66.666666666666671</v>
      </c>
      <c r="R13" s="191">
        <f t="shared" ca="1" si="8"/>
        <v>66.666666666666671</v>
      </c>
      <c r="S13" s="191">
        <f t="shared" ca="1" si="9"/>
        <v>66.666666666666671</v>
      </c>
      <c r="T13" s="191">
        <f t="shared" ca="1" si="10"/>
        <v>66.666666666666671</v>
      </c>
      <c r="U13" s="191">
        <f t="shared" ca="1" si="11"/>
        <v>66.666666666666671</v>
      </c>
      <c r="V13" s="339">
        <f t="shared" ca="1" si="15"/>
        <v>899.99999999999989</v>
      </c>
    </row>
    <row r="14" spans="1:22" ht="39" customHeight="1" x14ac:dyDescent="0.15">
      <c r="A14" s="318">
        <v>12</v>
      </c>
      <c r="B14" s="308" t="s">
        <v>228</v>
      </c>
      <c r="C14" s="309" t="s">
        <v>149</v>
      </c>
      <c r="D14" s="309" t="s">
        <v>150</v>
      </c>
      <c r="E14" s="183">
        <f t="shared" ca="1" si="12"/>
        <v>274.33333333333331</v>
      </c>
      <c r="F14" s="345">
        <f t="shared" ca="1" si="13"/>
        <v>274.33333333333331</v>
      </c>
      <c r="G14" s="183">
        <f t="shared" ca="1" si="14"/>
        <v>0</v>
      </c>
      <c r="H14" s="216"/>
      <c r="J14" s="191">
        <f t="shared" ca="1" si="0"/>
        <v>21.5</v>
      </c>
      <c r="K14" s="191">
        <f t="shared" ca="1" si="1"/>
        <v>22.666666666666668</v>
      </c>
      <c r="L14" s="191">
        <f t="shared" ca="1" si="2"/>
        <v>21.5</v>
      </c>
      <c r="M14" s="191">
        <f t="shared" ca="1" si="3"/>
        <v>27.333333333333332</v>
      </c>
      <c r="N14" s="191">
        <f t="shared" ca="1" si="4"/>
        <v>25</v>
      </c>
      <c r="O14" s="193">
        <f t="shared" ca="1" si="5"/>
        <v>20.333333333333332</v>
      </c>
      <c r="P14" s="195">
        <f t="shared" ca="1" si="6"/>
        <v>22.666666666666668</v>
      </c>
      <c r="Q14" s="191">
        <f t="shared" ca="1" si="7"/>
        <v>23.833333333333332</v>
      </c>
      <c r="R14" s="191">
        <f t="shared" ca="1" si="8"/>
        <v>25</v>
      </c>
      <c r="S14" s="191">
        <f t="shared" ca="1" si="9"/>
        <v>20.333333333333332</v>
      </c>
      <c r="T14" s="191">
        <f t="shared" ca="1" si="10"/>
        <v>21.5</v>
      </c>
      <c r="U14" s="191">
        <f t="shared" ca="1" si="11"/>
        <v>22.666666666666668</v>
      </c>
      <c r="V14" s="339">
        <f t="shared" ca="1" si="15"/>
        <v>274.33333333333337</v>
      </c>
    </row>
    <row r="15" spans="1:22" ht="39" customHeight="1" x14ac:dyDescent="0.15">
      <c r="A15" s="189">
        <v>13</v>
      </c>
      <c r="B15" s="336"/>
      <c r="C15" s="337"/>
      <c r="D15" s="337"/>
      <c r="E15" s="338"/>
      <c r="F15" s="346"/>
      <c r="G15" s="338"/>
      <c r="H15" s="215"/>
      <c r="J15" s="191"/>
      <c r="K15" s="191"/>
      <c r="L15" s="191"/>
      <c r="M15" s="319"/>
      <c r="N15" s="319"/>
      <c r="O15" s="320"/>
      <c r="P15" s="195"/>
      <c r="Q15" s="191"/>
      <c r="R15" s="191"/>
      <c r="S15" s="191"/>
      <c r="T15" s="191"/>
      <c r="U15" s="191"/>
      <c r="V15" s="339">
        <f t="shared" si="15"/>
        <v>0</v>
      </c>
    </row>
    <row r="16" spans="1:22" ht="39" hidden="1" customHeight="1" x14ac:dyDescent="0.15">
      <c r="A16" s="189"/>
      <c r="B16" s="308"/>
      <c r="C16" s="309"/>
      <c r="D16" s="309"/>
      <c r="E16" s="183" t="e">
        <f t="shared" ref="E16:E23" ca="1" si="16">INDIRECT($A16&amp;"!h1")</f>
        <v>#REF!</v>
      </c>
      <c r="F16" s="345" t="e">
        <f t="shared" ref="F16:F23" ca="1" si="17">INDIRECT($A16&amp;"!i1")</f>
        <v>#REF!</v>
      </c>
      <c r="G16" s="183" t="e">
        <f t="shared" ref="G16:G23" ca="1" si="18">INDIRECT($A16&amp;"!j1")</f>
        <v>#REF!</v>
      </c>
      <c r="H16" s="216"/>
      <c r="J16" s="191" t="e">
        <f t="shared" ref="J16:J23" ca="1" si="19">INDIRECT($A16&amp;"!AK1")</f>
        <v>#REF!</v>
      </c>
      <c r="K16" s="191" t="e">
        <f t="shared" ref="K16:K23" ca="1" si="20">INDIRECT($A16&amp;"!AL1")</f>
        <v>#REF!</v>
      </c>
      <c r="L16" s="191" t="e">
        <f t="shared" ref="L16:L23" ca="1" si="21">INDIRECT($A16&amp;"!AM1")</f>
        <v>#REF!</v>
      </c>
      <c r="M16" s="191" t="e">
        <f t="shared" ref="M16:M23" ca="1" si="22">INDIRECT($A16&amp;"!AN1")</f>
        <v>#REF!</v>
      </c>
      <c r="N16" s="191" t="e">
        <f t="shared" ref="N16:N23" ca="1" si="23">INDIRECT($A16&amp;"!AO1")</f>
        <v>#REF!</v>
      </c>
      <c r="O16" s="193" t="e">
        <f t="shared" ref="O16:O23" ca="1" si="24">INDIRECT($A16&amp;"!AP1")</f>
        <v>#REF!</v>
      </c>
      <c r="P16" s="195" t="e">
        <f t="shared" ref="P16:P23" ca="1" si="25">INDIRECT($A16&amp;"!AQ1")</f>
        <v>#REF!</v>
      </c>
      <c r="Q16" s="191" t="e">
        <f t="shared" ref="Q16:Q23" ca="1" si="26">INDIRECT($A16&amp;"!AR1")</f>
        <v>#REF!</v>
      </c>
      <c r="R16" s="191" t="e">
        <f t="shared" ref="R16:R23" ca="1" si="27">INDIRECT($A16&amp;"!AS1")</f>
        <v>#REF!</v>
      </c>
      <c r="S16" s="191" t="e">
        <f t="shared" ref="S16:S23" ca="1" si="28">INDIRECT($A16&amp;"!AT1")</f>
        <v>#REF!</v>
      </c>
      <c r="T16" s="191" t="e">
        <f t="shared" ref="T16:T23" ca="1" si="29">INDIRECT($A16&amp;"!AU1")</f>
        <v>#REF!</v>
      </c>
      <c r="U16" s="191" t="e">
        <f t="shared" ref="U16:U23" ca="1" si="30">INDIRECT($A16&amp;"!AV1")</f>
        <v>#REF!</v>
      </c>
      <c r="V16" s="339" t="e">
        <f t="shared" ca="1" si="15"/>
        <v>#REF!</v>
      </c>
    </row>
    <row r="17" spans="1:22" ht="39" hidden="1" customHeight="1" x14ac:dyDescent="0.15">
      <c r="A17" s="189"/>
      <c r="B17" s="212"/>
      <c r="C17" s="213"/>
      <c r="D17" s="213"/>
      <c r="E17" s="183" t="e">
        <f t="shared" ca="1" si="16"/>
        <v>#REF!</v>
      </c>
      <c r="F17" s="345" t="e">
        <f t="shared" ca="1" si="17"/>
        <v>#REF!</v>
      </c>
      <c r="G17" s="183" t="e">
        <f t="shared" ca="1" si="18"/>
        <v>#REF!</v>
      </c>
      <c r="H17" s="216"/>
      <c r="J17" s="191" t="e">
        <f t="shared" ca="1" si="19"/>
        <v>#REF!</v>
      </c>
      <c r="K17" s="191" t="e">
        <f t="shared" ca="1" si="20"/>
        <v>#REF!</v>
      </c>
      <c r="L17" s="191" t="e">
        <f t="shared" ca="1" si="21"/>
        <v>#REF!</v>
      </c>
      <c r="M17" s="191" t="e">
        <f t="shared" ca="1" si="22"/>
        <v>#REF!</v>
      </c>
      <c r="N17" s="191" t="e">
        <f t="shared" ca="1" si="23"/>
        <v>#REF!</v>
      </c>
      <c r="O17" s="193" t="e">
        <f t="shared" ca="1" si="24"/>
        <v>#REF!</v>
      </c>
      <c r="P17" s="195" t="e">
        <f t="shared" ca="1" si="25"/>
        <v>#REF!</v>
      </c>
      <c r="Q17" s="191" t="e">
        <f t="shared" ca="1" si="26"/>
        <v>#REF!</v>
      </c>
      <c r="R17" s="191" t="e">
        <f t="shared" ca="1" si="27"/>
        <v>#REF!</v>
      </c>
      <c r="S17" s="191" t="e">
        <f t="shared" ca="1" si="28"/>
        <v>#REF!</v>
      </c>
      <c r="T17" s="191" t="e">
        <f t="shared" ca="1" si="29"/>
        <v>#REF!</v>
      </c>
      <c r="U17" s="191" t="e">
        <f t="shared" ca="1" si="30"/>
        <v>#REF!</v>
      </c>
      <c r="V17" s="339" t="e">
        <f t="shared" ca="1" si="15"/>
        <v>#REF!</v>
      </c>
    </row>
    <row r="18" spans="1:22" ht="39" hidden="1" customHeight="1" x14ac:dyDescent="0.15">
      <c r="A18" s="189"/>
      <c r="B18" s="212"/>
      <c r="C18" s="213"/>
      <c r="D18" s="213"/>
      <c r="E18" s="183" t="e">
        <f t="shared" ca="1" si="16"/>
        <v>#REF!</v>
      </c>
      <c r="F18" s="345" t="e">
        <f t="shared" ca="1" si="17"/>
        <v>#REF!</v>
      </c>
      <c r="G18" s="183" t="e">
        <f t="shared" ca="1" si="18"/>
        <v>#REF!</v>
      </c>
      <c r="H18" s="217"/>
      <c r="J18" s="191" t="e">
        <f t="shared" ca="1" si="19"/>
        <v>#REF!</v>
      </c>
      <c r="K18" s="191" t="e">
        <f t="shared" ca="1" si="20"/>
        <v>#REF!</v>
      </c>
      <c r="L18" s="191" t="e">
        <f t="shared" ca="1" si="21"/>
        <v>#REF!</v>
      </c>
      <c r="M18" s="191" t="e">
        <f t="shared" ca="1" si="22"/>
        <v>#REF!</v>
      </c>
      <c r="N18" s="191" t="e">
        <f t="shared" ca="1" si="23"/>
        <v>#REF!</v>
      </c>
      <c r="O18" s="193" t="e">
        <f t="shared" ca="1" si="24"/>
        <v>#REF!</v>
      </c>
      <c r="P18" s="195" t="e">
        <f t="shared" ca="1" si="25"/>
        <v>#REF!</v>
      </c>
      <c r="Q18" s="191" t="e">
        <f t="shared" ca="1" si="26"/>
        <v>#REF!</v>
      </c>
      <c r="R18" s="191" t="e">
        <f t="shared" ca="1" si="27"/>
        <v>#REF!</v>
      </c>
      <c r="S18" s="191" t="e">
        <f t="shared" ca="1" si="28"/>
        <v>#REF!</v>
      </c>
      <c r="T18" s="191" t="e">
        <f t="shared" ca="1" si="29"/>
        <v>#REF!</v>
      </c>
      <c r="U18" s="191" t="e">
        <f t="shared" ca="1" si="30"/>
        <v>#REF!</v>
      </c>
      <c r="V18" s="339" t="e">
        <f t="shared" ca="1" si="15"/>
        <v>#REF!</v>
      </c>
    </row>
    <row r="19" spans="1:22" ht="39" hidden="1" customHeight="1" x14ac:dyDescent="0.15">
      <c r="A19" s="189"/>
      <c r="B19" s="212"/>
      <c r="C19" s="213"/>
      <c r="D19" s="213"/>
      <c r="E19" s="183" t="e">
        <f t="shared" ca="1" si="16"/>
        <v>#REF!</v>
      </c>
      <c r="F19" s="345" t="e">
        <f t="shared" ca="1" si="17"/>
        <v>#REF!</v>
      </c>
      <c r="G19" s="183" t="e">
        <f t="shared" ca="1" si="18"/>
        <v>#REF!</v>
      </c>
      <c r="H19" s="217"/>
      <c r="J19" s="191" t="e">
        <f t="shared" ca="1" si="19"/>
        <v>#REF!</v>
      </c>
      <c r="K19" s="191" t="e">
        <f t="shared" ca="1" si="20"/>
        <v>#REF!</v>
      </c>
      <c r="L19" s="191" t="e">
        <f t="shared" ca="1" si="21"/>
        <v>#REF!</v>
      </c>
      <c r="M19" s="191" t="e">
        <f t="shared" ca="1" si="22"/>
        <v>#REF!</v>
      </c>
      <c r="N19" s="191" t="e">
        <f t="shared" ca="1" si="23"/>
        <v>#REF!</v>
      </c>
      <c r="O19" s="193" t="e">
        <f t="shared" ca="1" si="24"/>
        <v>#REF!</v>
      </c>
      <c r="P19" s="195" t="e">
        <f t="shared" ca="1" si="25"/>
        <v>#REF!</v>
      </c>
      <c r="Q19" s="191" t="e">
        <f t="shared" ca="1" si="26"/>
        <v>#REF!</v>
      </c>
      <c r="R19" s="191" t="e">
        <f t="shared" ca="1" si="27"/>
        <v>#REF!</v>
      </c>
      <c r="S19" s="191" t="e">
        <f t="shared" ca="1" si="28"/>
        <v>#REF!</v>
      </c>
      <c r="T19" s="191" t="e">
        <f t="shared" ca="1" si="29"/>
        <v>#REF!</v>
      </c>
      <c r="U19" s="191" t="e">
        <f t="shared" ca="1" si="30"/>
        <v>#REF!</v>
      </c>
      <c r="V19" s="339" t="e">
        <f t="shared" ca="1" si="15"/>
        <v>#REF!</v>
      </c>
    </row>
    <row r="20" spans="1:22" ht="39" hidden="1" customHeight="1" x14ac:dyDescent="0.15">
      <c r="A20" s="189"/>
      <c r="B20" s="212"/>
      <c r="C20" s="213"/>
      <c r="D20" s="213"/>
      <c r="E20" s="183" t="e">
        <f t="shared" ca="1" si="16"/>
        <v>#REF!</v>
      </c>
      <c r="F20" s="345" t="e">
        <f t="shared" ca="1" si="17"/>
        <v>#REF!</v>
      </c>
      <c r="G20" s="183" t="e">
        <f t="shared" ca="1" si="18"/>
        <v>#REF!</v>
      </c>
      <c r="H20" s="217"/>
      <c r="J20" s="191" t="e">
        <f t="shared" ca="1" si="19"/>
        <v>#REF!</v>
      </c>
      <c r="K20" s="191" t="e">
        <f t="shared" ca="1" si="20"/>
        <v>#REF!</v>
      </c>
      <c r="L20" s="191" t="e">
        <f t="shared" ca="1" si="21"/>
        <v>#REF!</v>
      </c>
      <c r="M20" s="191" t="e">
        <f t="shared" ca="1" si="22"/>
        <v>#REF!</v>
      </c>
      <c r="N20" s="191" t="e">
        <f t="shared" ca="1" si="23"/>
        <v>#REF!</v>
      </c>
      <c r="O20" s="193" t="e">
        <f t="shared" ca="1" si="24"/>
        <v>#REF!</v>
      </c>
      <c r="P20" s="195" t="e">
        <f t="shared" ca="1" si="25"/>
        <v>#REF!</v>
      </c>
      <c r="Q20" s="191" t="e">
        <f t="shared" ca="1" si="26"/>
        <v>#REF!</v>
      </c>
      <c r="R20" s="191" t="e">
        <f t="shared" ca="1" si="27"/>
        <v>#REF!</v>
      </c>
      <c r="S20" s="191" t="e">
        <f t="shared" ca="1" si="28"/>
        <v>#REF!</v>
      </c>
      <c r="T20" s="191" t="e">
        <f t="shared" ca="1" si="29"/>
        <v>#REF!</v>
      </c>
      <c r="U20" s="191" t="e">
        <f t="shared" ca="1" si="30"/>
        <v>#REF!</v>
      </c>
      <c r="V20" s="339" t="e">
        <f t="shared" ca="1" si="15"/>
        <v>#REF!</v>
      </c>
    </row>
    <row r="21" spans="1:22" ht="39" hidden="1" customHeight="1" x14ac:dyDescent="0.15">
      <c r="A21" s="189"/>
      <c r="B21" s="212"/>
      <c r="C21" s="213"/>
      <c r="D21" s="213"/>
      <c r="E21" s="183" t="e">
        <f t="shared" ca="1" si="16"/>
        <v>#REF!</v>
      </c>
      <c r="F21" s="345" t="e">
        <f t="shared" ca="1" si="17"/>
        <v>#REF!</v>
      </c>
      <c r="G21" s="183" t="e">
        <f t="shared" ca="1" si="18"/>
        <v>#REF!</v>
      </c>
      <c r="H21" s="216"/>
      <c r="J21" s="191" t="e">
        <f t="shared" ca="1" si="19"/>
        <v>#REF!</v>
      </c>
      <c r="K21" s="191" t="e">
        <f t="shared" ca="1" si="20"/>
        <v>#REF!</v>
      </c>
      <c r="L21" s="191" t="e">
        <f t="shared" ca="1" si="21"/>
        <v>#REF!</v>
      </c>
      <c r="M21" s="191" t="e">
        <f t="shared" ca="1" si="22"/>
        <v>#REF!</v>
      </c>
      <c r="N21" s="191" t="e">
        <f t="shared" ca="1" si="23"/>
        <v>#REF!</v>
      </c>
      <c r="O21" s="193" t="e">
        <f t="shared" ca="1" si="24"/>
        <v>#REF!</v>
      </c>
      <c r="P21" s="195" t="e">
        <f t="shared" ca="1" si="25"/>
        <v>#REF!</v>
      </c>
      <c r="Q21" s="191" t="e">
        <f t="shared" ca="1" si="26"/>
        <v>#REF!</v>
      </c>
      <c r="R21" s="191" t="e">
        <f t="shared" ca="1" si="27"/>
        <v>#REF!</v>
      </c>
      <c r="S21" s="191" t="e">
        <f t="shared" ca="1" si="28"/>
        <v>#REF!</v>
      </c>
      <c r="T21" s="191" t="e">
        <f t="shared" ca="1" si="29"/>
        <v>#REF!</v>
      </c>
      <c r="U21" s="191" t="e">
        <f t="shared" ca="1" si="30"/>
        <v>#REF!</v>
      </c>
      <c r="V21" s="339" t="e">
        <f t="shared" ca="1" si="15"/>
        <v>#REF!</v>
      </c>
    </row>
    <row r="22" spans="1:22" ht="39" hidden="1" customHeight="1" x14ac:dyDescent="0.15">
      <c r="A22" s="189"/>
      <c r="B22" s="212"/>
      <c r="C22" s="213"/>
      <c r="D22" s="213"/>
      <c r="E22" s="183" t="e">
        <f t="shared" ca="1" si="16"/>
        <v>#REF!</v>
      </c>
      <c r="F22" s="345" t="e">
        <f t="shared" ca="1" si="17"/>
        <v>#REF!</v>
      </c>
      <c r="G22" s="183" t="e">
        <f t="shared" ca="1" si="18"/>
        <v>#REF!</v>
      </c>
      <c r="H22" s="216"/>
      <c r="J22" s="191" t="e">
        <f t="shared" ca="1" si="19"/>
        <v>#REF!</v>
      </c>
      <c r="K22" s="191" t="e">
        <f t="shared" ca="1" si="20"/>
        <v>#REF!</v>
      </c>
      <c r="L22" s="191" t="e">
        <f t="shared" ca="1" si="21"/>
        <v>#REF!</v>
      </c>
      <c r="M22" s="191" t="e">
        <f t="shared" ca="1" si="22"/>
        <v>#REF!</v>
      </c>
      <c r="N22" s="191" t="e">
        <f t="shared" ca="1" si="23"/>
        <v>#REF!</v>
      </c>
      <c r="O22" s="193" t="e">
        <f t="shared" ca="1" si="24"/>
        <v>#REF!</v>
      </c>
      <c r="P22" s="195" t="e">
        <f t="shared" ca="1" si="25"/>
        <v>#REF!</v>
      </c>
      <c r="Q22" s="191" t="e">
        <f t="shared" ca="1" si="26"/>
        <v>#REF!</v>
      </c>
      <c r="R22" s="191" t="e">
        <f t="shared" ca="1" si="27"/>
        <v>#REF!</v>
      </c>
      <c r="S22" s="191" t="e">
        <f t="shared" ca="1" si="28"/>
        <v>#REF!</v>
      </c>
      <c r="T22" s="191" t="e">
        <f t="shared" ca="1" si="29"/>
        <v>#REF!</v>
      </c>
      <c r="U22" s="191" t="e">
        <f t="shared" ca="1" si="30"/>
        <v>#REF!</v>
      </c>
      <c r="V22" s="339" t="e">
        <f t="shared" ca="1" si="15"/>
        <v>#REF!</v>
      </c>
    </row>
    <row r="23" spans="1:22" ht="39" hidden="1" customHeight="1" thickBot="1" x14ac:dyDescent="0.2">
      <c r="B23" s="212"/>
      <c r="C23" s="213"/>
      <c r="D23" s="213"/>
      <c r="E23" s="202" t="e">
        <f t="shared" ca="1" si="16"/>
        <v>#REF!</v>
      </c>
      <c r="F23" s="347" t="e">
        <f t="shared" ca="1" si="17"/>
        <v>#REF!</v>
      </c>
      <c r="G23" s="202" t="e">
        <f t="shared" ca="1" si="18"/>
        <v>#REF!</v>
      </c>
      <c r="H23" s="216"/>
      <c r="J23" s="199" t="e">
        <f t="shared" ca="1" si="19"/>
        <v>#REF!</v>
      </c>
      <c r="K23" s="199" t="e">
        <f t="shared" ca="1" si="20"/>
        <v>#REF!</v>
      </c>
      <c r="L23" s="199" t="e">
        <f t="shared" ca="1" si="21"/>
        <v>#REF!</v>
      </c>
      <c r="M23" s="199" t="e">
        <f t="shared" ca="1" si="22"/>
        <v>#REF!</v>
      </c>
      <c r="N23" s="199" t="e">
        <f t="shared" ca="1" si="23"/>
        <v>#REF!</v>
      </c>
      <c r="O23" s="200" t="e">
        <f t="shared" ca="1" si="24"/>
        <v>#REF!</v>
      </c>
      <c r="P23" s="201" t="e">
        <f t="shared" ca="1" si="25"/>
        <v>#REF!</v>
      </c>
      <c r="Q23" s="199" t="e">
        <f t="shared" ca="1" si="26"/>
        <v>#REF!</v>
      </c>
      <c r="R23" s="199" t="e">
        <f t="shared" ca="1" si="27"/>
        <v>#REF!</v>
      </c>
      <c r="S23" s="199" t="e">
        <f t="shared" ca="1" si="28"/>
        <v>#REF!</v>
      </c>
      <c r="T23" s="199" t="e">
        <f t="shared" ca="1" si="29"/>
        <v>#REF!</v>
      </c>
      <c r="U23" s="199" t="e">
        <f t="shared" ca="1" si="30"/>
        <v>#REF!</v>
      </c>
      <c r="V23" s="339" t="e">
        <f t="shared" ca="1" si="15"/>
        <v>#REF!</v>
      </c>
    </row>
    <row r="24" spans="1:22" ht="39" customHeight="1" x14ac:dyDescent="0.15">
      <c r="E24" s="198">
        <f ca="1">SUM(E3:E15)</f>
        <v>11980.750000000002</v>
      </c>
      <c r="F24" s="348">
        <f ca="1">SUM(F3:F15)</f>
        <v>11738.416666666668</v>
      </c>
      <c r="G24" s="198">
        <f ca="1">SUM(G3:G15)</f>
        <v>242.33333333333334</v>
      </c>
      <c r="H24" s="187"/>
      <c r="J24" s="197">
        <f t="shared" ref="J24:U24" ca="1" si="31">SUM(J3:J15)</f>
        <v>589.25</v>
      </c>
      <c r="K24" s="197">
        <f t="shared" ca="1" si="31"/>
        <v>1247.5</v>
      </c>
      <c r="L24" s="197">
        <f t="shared" ca="1" si="31"/>
        <v>1316.25</v>
      </c>
      <c r="M24" s="197">
        <f t="shared" ca="1" si="31"/>
        <v>3690.5000000000005</v>
      </c>
      <c r="N24" s="197">
        <f t="shared" ca="1" si="31"/>
        <v>1238.4166666666667</v>
      </c>
      <c r="O24" s="197">
        <f t="shared" ca="1" si="31"/>
        <v>1099.3333333333333</v>
      </c>
      <c r="P24" s="197">
        <f t="shared" ca="1" si="31"/>
        <v>466.08333333333331</v>
      </c>
      <c r="Q24" s="197">
        <f t="shared" ca="1" si="31"/>
        <v>509.25</v>
      </c>
      <c r="R24" s="197">
        <f t="shared" ca="1" si="31"/>
        <v>480.00000000000006</v>
      </c>
      <c r="S24" s="197">
        <f t="shared" ca="1" si="31"/>
        <v>402.08333333333337</v>
      </c>
      <c r="T24" s="197">
        <f t="shared" ca="1" si="31"/>
        <v>412.58333333333331</v>
      </c>
      <c r="U24" s="197">
        <f t="shared" ca="1" si="31"/>
        <v>442.16666666666674</v>
      </c>
      <c r="V24" s="339">
        <f ca="1">SUM(J24:U24)</f>
        <v>11893.416666666668</v>
      </c>
    </row>
    <row r="25" spans="1:22" ht="39" customHeight="1" x14ac:dyDescent="0.15">
      <c r="J25" s="343"/>
    </row>
  </sheetData>
  <phoneticPr fontId="5"/>
  <dataValidations count="1">
    <dataValidation imeMode="off" allowBlank="1" showInputMessage="1" showErrorMessage="1" sqref="E2:G2 J24:U24 E24:G24 B1:B1048576" xr:uid="{00000000-0002-0000-0100-000000000000}"/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9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42"/>
  <sheetViews>
    <sheetView view="pageBreakPreview" zoomScaleNormal="85" zoomScaleSheetLayoutView="100" workbookViewId="0">
      <pane xSplit="3" ySplit="10" topLeftCell="D11" activePane="bottomRight" state="frozen"/>
      <selection activeCell="K25" sqref="K25"/>
      <selection pane="topRight" activeCell="K25" sqref="K25"/>
      <selection pane="bottomLeft" activeCell="K25" sqref="K25"/>
      <selection pane="bottomRight" activeCell="D37" sqref="D3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44" width="9.75" style="1" bestFit="1" customWidth="1"/>
    <col min="45" max="16384" width="9" style="1"/>
  </cols>
  <sheetData>
    <row r="1" spans="2:45" x14ac:dyDescent="0.15">
      <c r="H1" s="1">
        <f>VLOOKUP("合計",$G$11:$H$98,2,FALSE)</f>
        <v>1505.3333333333333</v>
      </c>
      <c r="I1" s="1">
        <f>VLOOKUP("委託",$G$11:$H$98,2,FALSE)</f>
        <v>1481.3333333333333</v>
      </c>
      <c r="J1" s="1">
        <f>VLOOKUP("職員",$G$11:$H$98,2,FALSE)</f>
        <v>24</v>
      </c>
      <c r="AF1" s="1">
        <f>VLOOKUP("合計(時間）",$AD$11:$AQ$98,3,FALSE)</f>
        <v>114.83333333333333</v>
      </c>
      <c r="AG1" s="1">
        <f>VLOOKUP("合計(時間）",$AD$11:$AQ$98,4,FALSE)</f>
        <v>125.66666666666667</v>
      </c>
      <c r="AH1" s="1">
        <f>VLOOKUP("合計(時間）",$AD$11:$AQ$98,5,FALSE)</f>
        <v>138.16666666666666</v>
      </c>
      <c r="AI1" s="1">
        <f>VLOOKUP("合計(時間）",$AD$11:$AQ$98,6,FALSE)</f>
        <v>142.33333333333334</v>
      </c>
      <c r="AJ1" s="1">
        <f>VLOOKUP("合計(時間）",$AD$11:$AQ$98,7,FALSE)</f>
        <v>134</v>
      </c>
      <c r="AK1" s="1">
        <f>VLOOKUP("合計(時間）",$AD$11:$AQ$98,8,FALSE)</f>
        <v>138.16666666666666</v>
      </c>
      <c r="AL1" s="1">
        <f>VLOOKUP("合計(時間）",$AD$11:$AQ$98,9,FALSE)</f>
        <v>138.16666666666666</v>
      </c>
      <c r="AM1" s="1">
        <f>VLOOKUP("合計(時間）",$AD$11:$AQ$98,10,FALSE)</f>
        <v>138.16666666666666</v>
      </c>
      <c r="AN1" s="1">
        <f>VLOOKUP("合計(時間）",$AD$11:$AQ$98,11,FALSE)</f>
        <v>138.16666666666666</v>
      </c>
      <c r="AO1" s="1">
        <f>VLOOKUP("合計(時間）",$AD$11:$AQ$98,12,FALSE)</f>
        <v>122.33333333333333</v>
      </c>
      <c r="AP1" s="1">
        <f>VLOOKUP("合計(時間）",$AD$11:$AQ$98,13,FALSE)</f>
        <v>114.83333333333333</v>
      </c>
      <c r="AQ1" s="1">
        <f>VLOOKUP("合計(時間）",$AD$11:$AQ$98,14,FALSE)</f>
        <v>146.5</v>
      </c>
    </row>
    <row r="2" spans="2:45" ht="19.5" customHeight="1" x14ac:dyDescent="0.15">
      <c r="B2" s="18" t="s">
        <v>41</v>
      </c>
      <c r="C2" s="15" t="s">
        <v>127</v>
      </c>
      <c r="D2" s="15"/>
      <c r="E2" s="324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211"/>
      <c r="R2" s="180"/>
      <c r="S2" s="180"/>
    </row>
    <row r="3" spans="2:45" ht="12" customHeight="1" x14ac:dyDescent="0.15">
      <c r="B3" s="19"/>
    </row>
    <row r="4" spans="2:45" ht="19.5" customHeight="1" x14ac:dyDescent="0.15">
      <c r="B4" s="17" t="s">
        <v>95</v>
      </c>
      <c r="C4" s="481" t="s">
        <v>133</v>
      </c>
      <c r="D4" s="481"/>
      <c r="E4" s="481"/>
      <c r="F4" s="326" t="s">
        <v>96</v>
      </c>
      <c r="G4" s="482" t="s">
        <v>134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5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5" ht="33" customHeight="1" x14ac:dyDescent="0.15">
      <c r="B6" s="17" t="s">
        <v>21</v>
      </c>
      <c r="C6" s="483" t="s">
        <v>238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5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5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57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5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58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5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59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5" ht="22.5" customHeight="1" x14ac:dyDescent="0.15">
      <c r="B11" s="20">
        <v>1</v>
      </c>
      <c r="C11" s="219" t="s">
        <v>152</v>
      </c>
      <c r="D11" s="219" t="s">
        <v>153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>M11*N11</f>
        <v>27800</v>
      </c>
      <c r="M11" s="331">
        <v>20</v>
      </c>
      <c r="N11" s="321">
        <f>S11</f>
        <v>1390</v>
      </c>
      <c r="O11" s="244"/>
      <c r="P11" s="245"/>
      <c r="Q11" s="246"/>
      <c r="R11" s="157" t="str">
        <f>IF(S11=N11,"○","相違あり")</f>
        <v>○</v>
      </c>
      <c r="S11" s="322">
        <f>SUM(T11:AE11)</f>
        <v>1390</v>
      </c>
      <c r="T11" s="332">
        <v>100</v>
      </c>
      <c r="U11" s="332">
        <v>120</v>
      </c>
      <c r="V11" s="332">
        <v>120</v>
      </c>
      <c r="W11" s="332">
        <v>120</v>
      </c>
      <c r="X11" s="332">
        <v>120</v>
      </c>
      <c r="Y11" s="332">
        <v>120</v>
      </c>
      <c r="Z11" s="332">
        <v>120</v>
      </c>
      <c r="AA11" s="332">
        <v>120</v>
      </c>
      <c r="AB11" s="332">
        <v>120</v>
      </c>
      <c r="AC11" s="332">
        <v>110</v>
      </c>
      <c r="AD11" s="332">
        <v>100</v>
      </c>
      <c r="AE11" s="332">
        <v>120</v>
      </c>
      <c r="AF11" s="386">
        <v>2000</v>
      </c>
      <c r="AG11" s="386">
        <v>2400</v>
      </c>
      <c r="AH11" s="386">
        <v>2400</v>
      </c>
      <c r="AI11" s="386">
        <v>2400</v>
      </c>
      <c r="AJ11" s="386">
        <v>2400</v>
      </c>
      <c r="AK11" s="386">
        <v>2400</v>
      </c>
      <c r="AL11" s="386">
        <v>2400</v>
      </c>
      <c r="AM11" s="386">
        <v>2400</v>
      </c>
      <c r="AN11" s="386">
        <v>2400</v>
      </c>
      <c r="AO11" s="386">
        <v>2200</v>
      </c>
      <c r="AP11" s="386">
        <v>2000</v>
      </c>
      <c r="AQ11" s="386">
        <v>2400</v>
      </c>
      <c r="AR11" s="341">
        <v>2000</v>
      </c>
      <c r="AS11" s="1">
        <v>2400</v>
      </c>
    </row>
    <row r="12" spans="2:45" ht="22.5" customHeight="1" x14ac:dyDescent="0.15">
      <c r="B12" s="20">
        <v>2</v>
      </c>
      <c r="C12" s="219" t="s">
        <v>155</v>
      </c>
      <c r="D12" s="219" t="s">
        <v>156</v>
      </c>
      <c r="E12" s="220" t="s">
        <v>229</v>
      </c>
      <c r="F12" s="227"/>
      <c r="G12" s="228"/>
      <c r="H12" s="225" t="s">
        <v>168</v>
      </c>
      <c r="I12" s="225"/>
      <c r="J12" s="225"/>
      <c r="K12" s="226"/>
      <c r="L12" s="149">
        <f>M12*N12</f>
        <v>18000</v>
      </c>
      <c r="M12" s="331">
        <v>15</v>
      </c>
      <c r="N12" s="321">
        <f t="shared" ref="N12:N35" si="0">S12</f>
        <v>1200</v>
      </c>
      <c r="O12" s="247"/>
      <c r="P12" s="245"/>
      <c r="Q12" s="246"/>
      <c r="R12" s="157" t="str">
        <f t="shared" ref="R12:R35" si="1">IF(S12=N12,"○","相違あり")</f>
        <v>○</v>
      </c>
      <c r="S12" s="322">
        <f t="shared" ref="S12:S35" si="2">SUM(T12:AE12)</f>
        <v>1200</v>
      </c>
      <c r="T12" s="332">
        <v>85</v>
      </c>
      <c r="U12" s="332">
        <v>90</v>
      </c>
      <c r="V12" s="332">
        <v>105</v>
      </c>
      <c r="W12" s="332">
        <v>110</v>
      </c>
      <c r="X12" s="332">
        <v>100</v>
      </c>
      <c r="Y12" s="332">
        <v>105</v>
      </c>
      <c r="Z12" s="332">
        <v>105</v>
      </c>
      <c r="AA12" s="332">
        <v>105</v>
      </c>
      <c r="AB12" s="332">
        <v>105</v>
      </c>
      <c r="AC12" s="332">
        <v>90</v>
      </c>
      <c r="AD12" s="332">
        <v>85</v>
      </c>
      <c r="AE12" s="332">
        <v>115</v>
      </c>
      <c r="AF12" s="386">
        <v>1825</v>
      </c>
      <c r="AG12" s="386">
        <v>1900</v>
      </c>
      <c r="AH12" s="386">
        <v>2125</v>
      </c>
      <c r="AI12" s="386">
        <v>2200</v>
      </c>
      <c r="AJ12" s="386">
        <v>2050</v>
      </c>
      <c r="AK12" s="386">
        <v>2125</v>
      </c>
      <c r="AL12" s="386">
        <v>2125</v>
      </c>
      <c r="AM12" s="386">
        <v>2125</v>
      </c>
      <c r="AN12" s="386">
        <v>2125</v>
      </c>
      <c r="AO12" s="386">
        <v>1900</v>
      </c>
      <c r="AP12" s="386">
        <v>1825</v>
      </c>
      <c r="AQ12" s="386">
        <v>2275</v>
      </c>
      <c r="AR12" s="341">
        <v>1825</v>
      </c>
      <c r="AS12" s="1">
        <v>2275</v>
      </c>
    </row>
    <row r="13" spans="2:45" ht="22.5" customHeight="1" x14ac:dyDescent="0.15">
      <c r="B13" s="20">
        <v>3</v>
      </c>
      <c r="C13" s="219" t="s">
        <v>157</v>
      </c>
      <c r="D13" s="219" t="s">
        <v>158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ref="L13:L35" si="3">M13*N13</f>
        <v>6000</v>
      </c>
      <c r="M13" s="331">
        <v>5</v>
      </c>
      <c r="N13" s="321">
        <f t="shared" si="0"/>
        <v>1200</v>
      </c>
      <c r="O13" s="247"/>
      <c r="P13" s="245"/>
      <c r="Q13" s="246"/>
      <c r="R13" s="157" t="str">
        <f t="shared" si="1"/>
        <v>○</v>
      </c>
      <c r="S13" s="322">
        <f t="shared" si="2"/>
        <v>1200</v>
      </c>
      <c r="T13" s="332">
        <v>85</v>
      </c>
      <c r="U13" s="332">
        <v>90</v>
      </c>
      <c r="V13" s="332">
        <v>105</v>
      </c>
      <c r="W13" s="332">
        <v>110</v>
      </c>
      <c r="X13" s="332">
        <v>100</v>
      </c>
      <c r="Y13" s="332">
        <v>105</v>
      </c>
      <c r="Z13" s="332">
        <v>105</v>
      </c>
      <c r="AA13" s="332">
        <v>105</v>
      </c>
      <c r="AB13" s="332">
        <v>105</v>
      </c>
      <c r="AC13" s="332">
        <v>90</v>
      </c>
      <c r="AD13" s="332">
        <v>85</v>
      </c>
      <c r="AE13" s="332">
        <v>115</v>
      </c>
      <c r="AF13" s="386">
        <v>425</v>
      </c>
      <c r="AG13" s="386">
        <v>450</v>
      </c>
      <c r="AH13" s="386">
        <v>525</v>
      </c>
      <c r="AI13" s="386">
        <v>550</v>
      </c>
      <c r="AJ13" s="386">
        <v>500</v>
      </c>
      <c r="AK13" s="386">
        <v>525</v>
      </c>
      <c r="AL13" s="386">
        <v>525</v>
      </c>
      <c r="AM13" s="386">
        <v>525</v>
      </c>
      <c r="AN13" s="386">
        <v>525</v>
      </c>
      <c r="AO13" s="386">
        <v>450</v>
      </c>
      <c r="AP13" s="386">
        <v>425</v>
      </c>
      <c r="AQ13" s="386">
        <v>575</v>
      </c>
      <c r="AR13" s="341">
        <v>425</v>
      </c>
      <c r="AS13" s="1">
        <v>575</v>
      </c>
    </row>
    <row r="14" spans="2:45" ht="22.5" customHeight="1" x14ac:dyDescent="0.15">
      <c r="B14" s="20">
        <v>4</v>
      </c>
      <c r="C14" s="219" t="s">
        <v>159</v>
      </c>
      <c r="D14" s="219" t="s">
        <v>160</v>
      </c>
      <c r="E14" s="220"/>
      <c r="F14" s="231"/>
      <c r="G14" s="232"/>
      <c r="H14" s="225" t="s">
        <v>168</v>
      </c>
      <c r="I14" s="229"/>
      <c r="J14" s="229"/>
      <c r="K14" s="230"/>
      <c r="L14" s="149">
        <f t="shared" si="3"/>
        <v>12000</v>
      </c>
      <c r="M14" s="335">
        <v>10</v>
      </c>
      <c r="N14" s="321">
        <f t="shared" si="0"/>
        <v>1200</v>
      </c>
      <c r="O14" s="250"/>
      <c r="P14" s="251"/>
      <c r="Q14" s="252"/>
      <c r="R14" s="157" t="str">
        <f t="shared" si="1"/>
        <v>○</v>
      </c>
      <c r="S14" s="322">
        <f t="shared" si="2"/>
        <v>1200</v>
      </c>
      <c r="T14" s="332">
        <v>85</v>
      </c>
      <c r="U14" s="332">
        <v>90</v>
      </c>
      <c r="V14" s="332">
        <v>105</v>
      </c>
      <c r="W14" s="332">
        <v>110</v>
      </c>
      <c r="X14" s="332">
        <v>100</v>
      </c>
      <c r="Y14" s="332">
        <v>105</v>
      </c>
      <c r="Z14" s="332">
        <v>105</v>
      </c>
      <c r="AA14" s="332">
        <v>105</v>
      </c>
      <c r="AB14" s="332">
        <v>105</v>
      </c>
      <c r="AC14" s="332">
        <v>90</v>
      </c>
      <c r="AD14" s="332">
        <v>85</v>
      </c>
      <c r="AE14" s="332">
        <v>115</v>
      </c>
      <c r="AF14" s="386">
        <v>850</v>
      </c>
      <c r="AG14" s="386">
        <v>900</v>
      </c>
      <c r="AH14" s="386">
        <v>1050</v>
      </c>
      <c r="AI14" s="386">
        <v>1100</v>
      </c>
      <c r="AJ14" s="386">
        <v>1000</v>
      </c>
      <c r="AK14" s="386">
        <v>1050</v>
      </c>
      <c r="AL14" s="386">
        <v>1050</v>
      </c>
      <c r="AM14" s="386">
        <v>1050</v>
      </c>
      <c r="AN14" s="386">
        <v>1050</v>
      </c>
      <c r="AO14" s="386">
        <v>900</v>
      </c>
      <c r="AP14" s="386">
        <v>850</v>
      </c>
      <c r="AQ14" s="386">
        <v>1150</v>
      </c>
      <c r="AR14" s="341">
        <v>850</v>
      </c>
      <c r="AS14" s="1">
        <v>1150</v>
      </c>
    </row>
    <row r="15" spans="2:45" ht="22.5" customHeight="1" x14ac:dyDescent="0.15">
      <c r="B15" s="20">
        <v>5</v>
      </c>
      <c r="C15" s="219" t="s">
        <v>161</v>
      </c>
      <c r="D15" s="219" t="s">
        <v>162</v>
      </c>
      <c r="E15" s="220" t="s">
        <v>154</v>
      </c>
      <c r="F15" s="231"/>
      <c r="G15" s="232"/>
      <c r="H15" s="225" t="s">
        <v>168</v>
      </c>
      <c r="I15" s="229"/>
      <c r="J15" s="229"/>
      <c r="K15" s="230"/>
      <c r="L15" s="149">
        <f t="shared" si="3"/>
        <v>6000</v>
      </c>
      <c r="M15" s="335">
        <v>5</v>
      </c>
      <c r="N15" s="321">
        <f t="shared" si="0"/>
        <v>1200</v>
      </c>
      <c r="O15" s="250"/>
      <c r="P15" s="251"/>
      <c r="Q15" s="252"/>
      <c r="R15" s="157" t="str">
        <f t="shared" si="1"/>
        <v>○</v>
      </c>
      <c r="S15" s="322">
        <f t="shared" si="2"/>
        <v>1200</v>
      </c>
      <c r="T15" s="332">
        <v>85</v>
      </c>
      <c r="U15" s="332">
        <v>90</v>
      </c>
      <c r="V15" s="332">
        <v>105</v>
      </c>
      <c r="W15" s="332">
        <v>110</v>
      </c>
      <c r="X15" s="332">
        <v>100</v>
      </c>
      <c r="Y15" s="332">
        <v>105</v>
      </c>
      <c r="Z15" s="332">
        <v>105</v>
      </c>
      <c r="AA15" s="332">
        <v>105</v>
      </c>
      <c r="AB15" s="332">
        <v>105</v>
      </c>
      <c r="AC15" s="332">
        <v>90</v>
      </c>
      <c r="AD15" s="332">
        <v>85</v>
      </c>
      <c r="AE15" s="332">
        <v>115</v>
      </c>
      <c r="AF15" s="386">
        <v>425</v>
      </c>
      <c r="AG15" s="386">
        <v>450</v>
      </c>
      <c r="AH15" s="386">
        <v>525</v>
      </c>
      <c r="AI15" s="386">
        <v>550</v>
      </c>
      <c r="AJ15" s="386">
        <v>500</v>
      </c>
      <c r="AK15" s="386">
        <v>525</v>
      </c>
      <c r="AL15" s="386">
        <v>525</v>
      </c>
      <c r="AM15" s="386">
        <v>525</v>
      </c>
      <c r="AN15" s="386">
        <v>525</v>
      </c>
      <c r="AO15" s="386">
        <v>450</v>
      </c>
      <c r="AP15" s="386">
        <v>425</v>
      </c>
      <c r="AQ15" s="386">
        <v>575</v>
      </c>
      <c r="AR15" s="341">
        <v>425</v>
      </c>
      <c r="AS15" s="1">
        <v>575</v>
      </c>
    </row>
    <row r="16" spans="2:45" ht="22.5" customHeight="1" x14ac:dyDescent="0.15">
      <c r="B16" s="20">
        <v>6</v>
      </c>
      <c r="C16" s="219" t="s">
        <v>163</v>
      </c>
      <c r="D16" s="219" t="s">
        <v>164</v>
      </c>
      <c r="E16" s="220" t="s">
        <v>232</v>
      </c>
      <c r="F16" s="227"/>
      <c r="G16" s="228"/>
      <c r="H16" s="225" t="s">
        <v>168</v>
      </c>
      <c r="I16" s="225"/>
      <c r="J16" s="225"/>
      <c r="K16" s="226"/>
      <c r="L16" s="149">
        <f>M16*N16</f>
        <v>12000</v>
      </c>
      <c r="M16" s="331">
        <v>10</v>
      </c>
      <c r="N16" s="321">
        <f t="shared" si="0"/>
        <v>1200</v>
      </c>
      <c r="O16" s="247"/>
      <c r="P16" s="245"/>
      <c r="Q16" s="246"/>
      <c r="R16" s="157" t="str">
        <f t="shared" si="1"/>
        <v>○</v>
      </c>
      <c r="S16" s="322">
        <f t="shared" si="2"/>
        <v>1200</v>
      </c>
      <c r="T16" s="332">
        <v>85</v>
      </c>
      <c r="U16" s="332">
        <v>90</v>
      </c>
      <c r="V16" s="332">
        <v>105</v>
      </c>
      <c r="W16" s="332">
        <v>110</v>
      </c>
      <c r="X16" s="332">
        <v>100</v>
      </c>
      <c r="Y16" s="332">
        <v>105</v>
      </c>
      <c r="Z16" s="332">
        <v>105</v>
      </c>
      <c r="AA16" s="332">
        <v>105</v>
      </c>
      <c r="AB16" s="332">
        <v>105</v>
      </c>
      <c r="AC16" s="332">
        <v>90</v>
      </c>
      <c r="AD16" s="332">
        <v>85</v>
      </c>
      <c r="AE16" s="332">
        <v>115</v>
      </c>
      <c r="AF16" s="386">
        <v>850</v>
      </c>
      <c r="AG16" s="386">
        <v>900</v>
      </c>
      <c r="AH16" s="386">
        <v>1050</v>
      </c>
      <c r="AI16" s="386">
        <v>1100</v>
      </c>
      <c r="AJ16" s="386">
        <v>1000</v>
      </c>
      <c r="AK16" s="386">
        <v>1050</v>
      </c>
      <c r="AL16" s="386">
        <v>1050</v>
      </c>
      <c r="AM16" s="386">
        <v>1050</v>
      </c>
      <c r="AN16" s="386">
        <v>1050</v>
      </c>
      <c r="AO16" s="386">
        <v>900</v>
      </c>
      <c r="AP16" s="386">
        <v>850</v>
      </c>
      <c r="AQ16" s="386">
        <v>1150</v>
      </c>
      <c r="AR16" s="341">
        <v>850</v>
      </c>
      <c r="AS16" s="1">
        <v>1150</v>
      </c>
    </row>
    <row r="17" spans="1:45" ht="22.5" customHeight="1" x14ac:dyDescent="0.15">
      <c r="B17" s="20">
        <v>7</v>
      </c>
      <c r="C17" s="219" t="s">
        <v>165</v>
      </c>
      <c r="D17" s="219"/>
      <c r="E17" s="220"/>
      <c r="F17" s="231"/>
      <c r="G17" s="232"/>
      <c r="H17" s="225"/>
      <c r="I17" s="229" t="s">
        <v>168</v>
      </c>
      <c r="J17" s="229"/>
      <c r="K17" s="230"/>
      <c r="L17" s="149">
        <f>M17*N17</f>
        <v>1080</v>
      </c>
      <c r="M17" s="335">
        <v>15</v>
      </c>
      <c r="N17" s="321">
        <f t="shared" si="0"/>
        <v>72</v>
      </c>
      <c r="O17" s="253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  <c r="AR17" s="341">
        <v>0</v>
      </c>
      <c r="AS17" s="1">
        <v>0</v>
      </c>
    </row>
    <row r="18" spans="1:45" ht="22.5" customHeight="1" x14ac:dyDescent="0.15">
      <c r="B18" s="20">
        <v>8</v>
      </c>
      <c r="C18" s="219" t="s">
        <v>166</v>
      </c>
      <c r="D18" s="219"/>
      <c r="E18" s="220"/>
      <c r="F18" s="231"/>
      <c r="G18" s="232"/>
      <c r="H18" s="225"/>
      <c r="I18" s="229"/>
      <c r="J18" s="229" t="s">
        <v>168</v>
      </c>
      <c r="K18" s="230"/>
      <c r="L18" s="149">
        <f t="shared" si="3"/>
        <v>360</v>
      </c>
      <c r="M18" s="335">
        <v>5</v>
      </c>
      <c r="N18" s="321">
        <f t="shared" si="0"/>
        <v>72</v>
      </c>
      <c r="O18" s="250"/>
      <c r="P18" s="251"/>
      <c r="Q18" s="252"/>
      <c r="R18" s="157" t="str">
        <f t="shared" si="1"/>
        <v>○</v>
      </c>
      <c r="S18" s="322">
        <f t="shared" si="2"/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6">
        <v>0</v>
      </c>
      <c r="AG18" s="386">
        <v>0</v>
      </c>
      <c r="AH18" s="386">
        <v>0</v>
      </c>
      <c r="AI18" s="386">
        <v>0</v>
      </c>
      <c r="AJ18" s="386">
        <v>0</v>
      </c>
      <c r="AK18" s="386">
        <v>0</v>
      </c>
      <c r="AL18" s="386">
        <v>0</v>
      </c>
      <c r="AM18" s="386">
        <v>0</v>
      </c>
      <c r="AN18" s="386">
        <v>0</v>
      </c>
      <c r="AO18" s="386">
        <v>0</v>
      </c>
      <c r="AP18" s="386">
        <v>0</v>
      </c>
      <c r="AQ18" s="386">
        <v>0</v>
      </c>
      <c r="AR18" s="341">
        <v>0</v>
      </c>
      <c r="AS18" s="1">
        <v>0</v>
      </c>
    </row>
    <row r="19" spans="1:45" ht="22.5" customHeight="1" x14ac:dyDescent="0.15">
      <c r="B19" s="20">
        <v>9</v>
      </c>
      <c r="C19" s="219" t="s">
        <v>167</v>
      </c>
      <c r="D19" s="219" t="s">
        <v>256</v>
      </c>
      <c r="E19" s="234"/>
      <c r="F19" s="231"/>
      <c r="G19" s="232"/>
      <c r="H19" s="225" t="s">
        <v>168</v>
      </c>
      <c r="I19" s="229"/>
      <c r="J19" s="229"/>
      <c r="K19" s="230"/>
      <c r="L19" s="149">
        <f t="shared" si="3"/>
        <v>1080</v>
      </c>
      <c r="M19" s="335">
        <v>15</v>
      </c>
      <c r="N19" s="321">
        <f t="shared" si="0"/>
        <v>72</v>
      </c>
      <c r="O19" s="250"/>
      <c r="P19" s="251"/>
      <c r="Q19" s="252"/>
      <c r="R19" s="157" t="str">
        <f t="shared" si="1"/>
        <v>○</v>
      </c>
      <c r="S19" s="322">
        <f>SUM(T19:AE19)</f>
        <v>72</v>
      </c>
      <c r="T19" s="332">
        <v>6</v>
      </c>
      <c r="U19" s="332">
        <v>6</v>
      </c>
      <c r="V19" s="332">
        <v>6</v>
      </c>
      <c r="W19" s="332">
        <v>6</v>
      </c>
      <c r="X19" s="332">
        <v>6</v>
      </c>
      <c r="Y19" s="332">
        <v>6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6">
        <v>90</v>
      </c>
      <c r="AG19" s="386">
        <v>90</v>
      </c>
      <c r="AH19" s="386">
        <v>90</v>
      </c>
      <c r="AI19" s="386">
        <v>90</v>
      </c>
      <c r="AJ19" s="386">
        <v>90</v>
      </c>
      <c r="AK19" s="386">
        <v>90</v>
      </c>
      <c r="AL19" s="386">
        <v>90</v>
      </c>
      <c r="AM19" s="386">
        <v>90</v>
      </c>
      <c r="AN19" s="386">
        <v>90</v>
      </c>
      <c r="AO19" s="386">
        <v>90</v>
      </c>
      <c r="AP19" s="386">
        <v>90</v>
      </c>
      <c r="AQ19" s="386">
        <v>90</v>
      </c>
      <c r="AR19" s="341">
        <v>90</v>
      </c>
      <c r="AS19" s="1">
        <v>90</v>
      </c>
    </row>
    <row r="20" spans="1:45" ht="22.5" customHeight="1" x14ac:dyDescent="0.15">
      <c r="B20" s="20">
        <v>10</v>
      </c>
      <c r="C20" s="233" t="s">
        <v>243</v>
      </c>
      <c r="D20" s="233" t="s">
        <v>244</v>
      </c>
      <c r="E20" s="357"/>
      <c r="F20" s="231"/>
      <c r="G20" s="232"/>
      <c r="H20" s="225" t="s">
        <v>168</v>
      </c>
      <c r="I20" s="229"/>
      <c r="J20" s="229"/>
      <c r="K20" s="230"/>
      <c r="L20" s="149">
        <f t="shared" si="3"/>
        <v>6000</v>
      </c>
      <c r="M20" s="335">
        <v>5</v>
      </c>
      <c r="N20" s="321">
        <f t="shared" si="0"/>
        <v>1200</v>
      </c>
      <c r="O20" s="250"/>
      <c r="P20" s="251"/>
      <c r="Q20" s="252"/>
      <c r="R20" s="157" t="str">
        <f t="shared" ref="R20:R21" si="4">IF(S20=N20,"○","相違あり")</f>
        <v>○</v>
      </c>
      <c r="S20" s="322">
        <f t="shared" ref="S20:S21" si="5">SUM(T20:AE20)</f>
        <v>1200</v>
      </c>
      <c r="T20" s="332">
        <v>85</v>
      </c>
      <c r="U20" s="332">
        <v>90</v>
      </c>
      <c r="V20" s="332">
        <v>105</v>
      </c>
      <c r="W20" s="332">
        <v>110</v>
      </c>
      <c r="X20" s="332">
        <v>100</v>
      </c>
      <c r="Y20" s="332">
        <v>105</v>
      </c>
      <c r="Z20" s="332">
        <v>105</v>
      </c>
      <c r="AA20" s="332">
        <v>105</v>
      </c>
      <c r="AB20" s="332">
        <v>105</v>
      </c>
      <c r="AC20" s="332">
        <v>90</v>
      </c>
      <c r="AD20" s="332">
        <v>85</v>
      </c>
      <c r="AE20" s="332">
        <v>115</v>
      </c>
      <c r="AF20" s="386">
        <v>425</v>
      </c>
      <c r="AG20" s="386">
        <v>450</v>
      </c>
      <c r="AH20" s="386">
        <v>525</v>
      </c>
      <c r="AI20" s="386">
        <v>550</v>
      </c>
      <c r="AJ20" s="386">
        <v>500</v>
      </c>
      <c r="AK20" s="386">
        <v>525</v>
      </c>
      <c r="AL20" s="386">
        <v>525</v>
      </c>
      <c r="AM20" s="386">
        <v>525</v>
      </c>
      <c r="AN20" s="386">
        <v>525</v>
      </c>
      <c r="AO20" s="386">
        <v>450</v>
      </c>
      <c r="AP20" s="386">
        <v>425</v>
      </c>
      <c r="AQ20" s="386">
        <v>575</v>
      </c>
      <c r="AR20" s="341">
        <v>425</v>
      </c>
      <c r="AS20" s="1">
        <v>575</v>
      </c>
    </row>
    <row r="21" spans="1:45" ht="22.5" customHeight="1" x14ac:dyDescent="0.15">
      <c r="B21" s="20">
        <v>11</v>
      </c>
      <c r="C21" s="358"/>
      <c r="D21" s="359"/>
      <c r="E21" s="357"/>
      <c r="F21" s="231"/>
      <c r="G21" s="232"/>
      <c r="H21" s="360"/>
      <c r="I21" s="229"/>
      <c r="J21" s="229"/>
      <c r="K21" s="230"/>
      <c r="L21" s="149">
        <f t="shared" si="3"/>
        <v>0</v>
      </c>
      <c r="M21" s="335"/>
      <c r="N21" s="321">
        <f t="shared" si="0"/>
        <v>0</v>
      </c>
      <c r="O21" s="250"/>
      <c r="P21" s="251"/>
      <c r="Q21" s="252"/>
      <c r="R21" s="157" t="str">
        <f t="shared" si="4"/>
        <v>○</v>
      </c>
      <c r="S21" s="322">
        <f t="shared" si="5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  <c r="AR21" s="1">
        <v>0</v>
      </c>
      <c r="AS21" s="1">
        <v>0</v>
      </c>
    </row>
    <row r="22" spans="1:45" ht="22.5" customHeight="1" x14ac:dyDescent="0.15">
      <c r="B22" s="20">
        <v>12</v>
      </c>
      <c r="C22" s="219"/>
      <c r="D22" s="219"/>
      <c r="E22" s="220"/>
      <c r="F22" s="231"/>
      <c r="G22" s="232"/>
      <c r="H22" s="225"/>
      <c r="I22" s="229"/>
      <c r="J22" s="229"/>
      <c r="K22" s="230"/>
      <c r="L22" s="149">
        <f t="shared" si="3"/>
        <v>0</v>
      </c>
      <c r="M22" s="335"/>
      <c r="N22" s="321">
        <f t="shared" si="0"/>
        <v>0</v>
      </c>
      <c r="O22" s="250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  <c r="AR22" s="1">
        <v>0</v>
      </c>
      <c r="AS22" s="1">
        <v>0</v>
      </c>
    </row>
    <row r="23" spans="1:45" ht="22.5" customHeight="1" x14ac:dyDescent="0.15">
      <c r="B23" s="20">
        <v>13</v>
      </c>
      <c r="C23" s="219"/>
      <c r="D23" s="219"/>
      <c r="E23" s="220"/>
      <c r="F23" s="231"/>
      <c r="G23" s="232"/>
      <c r="H23" s="225"/>
      <c r="I23" s="229"/>
      <c r="J23" s="229"/>
      <c r="K23" s="230"/>
      <c r="L23" s="149">
        <f t="shared" si="3"/>
        <v>0</v>
      </c>
      <c r="M23" s="335"/>
      <c r="N23" s="321">
        <f t="shared" si="0"/>
        <v>0</v>
      </c>
      <c r="O23" s="255"/>
      <c r="P23" s="251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  <c r="AR23" s="1">
        <v>0</v>
      </c>
      <c r="AS23" s="1">
        <v>0</v>
      </c>
    </row>
    <row r="24" spans="1:45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 t="shared" si="3"/>
        <v>0</v>
      </c>
      <c r="M24" s="335"/>
      <c r="N24" s="321">
        <f t="shared" si="0"/>
        <v>0</v>
      </c>
      <c r="O24" s="250"/>
      <c r="P24" s="254"/>
      <c r="Q24" s="252"/>
      <c r="R24" s="157" t="str">
        <f t="shared" si="1"/>
        <v>○</v>
      </c>
      <c r="S24" s="322">
        <f t="shared" si="2"/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  <c r="AR24" s="1">
        <v>0</v>
      </c>
      <c r="AS24" s="1">
        <v>0</v>
      </c>
    </row>
    <row r="25" spans="1:45" ht="22.5" customHeight="1" x14ac:dyDescent="0.15">
      <c r="B25" s="20">
        <v>15</v>
      </c>
      <c r="C25" s="219"/>
      <c r="D25" s="219"/>
      <c r="E25" s="220"/>
      <c r="F25" s="231"/>
      <c r="G25" s="232"/>
      <c r="H25" s="225"/>
      <c r="I25" s="229"/>
      <c r="J25" s="229"/>
      <c r="K25" s="230"/>
      <c r="L25" s="149">
        <f t="shared" si="3"/>
        <v>0</v>
      </c>
      <c r="M25" s="335"/>
      <c r="N25" s="321">
        <f t="shared" si="0"/>
        <v>0</v>
      </c>
      <c r="O25" s="250"/>
      <c r="P25" s="251"/>
      <c r="Q25" s="252"/>
      <c r="R25" s="157" t="str">
        <f t="shared" si="1"/>
        <v>○</v>
      </c>
      <c r="S25" s="322">
        <f t="shared" si="2"/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  <c r="AR25" s="1">
        <v>0</v>
      </c>
      <c r="AS25" s="1">
        <v>0</v>
      </c>
    </row>
    <row r="26" spans="1:45" ht="22.5" customHeight="1" x14ac:dyDescent="0.15">
      <c r="B26" s="20">
        <v>16</v>
      </c>
      <c r="C26" s="219"/>
      <c r="D26" s="219"/>
      <c r="E26" s="220"/>
      <c r="F26" s="231"/>
      <c r="G26" s="232"/>
      <c r="H26" s="225"/>
      <c r="I26" s="229"/>
      <c r="J26" s="229"/>
      <c r="K26" s="230"/>
      <c r="L26" s="149">
        <f t="shared" si="3"/>
        <v>0</v>
      </c>
      <c r="M26" s="335"/>
      <c r="N26" s="321">
        <f t="shared" si="0"/>
        <v>0</v>
      </c>
      <c r="O26" s="250"/>
      <c r="P26" s="251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  <c r="AR26" s="1">
        <v>0</v>
      </c>
      <c r="AS26" s="1">
        <v>0</v>
      </c>
    </row>
    <row r="27" spans="1:45" ht="22.5" customHeight="1" x14ac:dyDescent="0.15">
      <c r="A27" s="218"/>
      <c r="B27" s="20">
        <v>17</v>
      </c>
      <c r="C27" s="219"/>
      <c r="D27" s="233"/>
      <c r="E27" s="220"/>
      <c r="F27" s="227"/>
      <c r="G27" s="228"/>
      <c r="H27" s="225"/>
      <c r="I27" s="225"/>
      <c r="J27" s="225"/>
      <c r="K27" s="226"/>
      <c r="L27" s="149">
        <f t="shared" si="3"/>
        <v>0</v>
      </c>
      <c r="M27" s="331"/>
      <c r="N27" s="321">
        <f t="shared" si="0"/>
        <v>0</v>
      </c>
      <c r="O27" s="247"/>
      <c r="P27" s="251"/>
      <c r="Q27" s="246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  <c r="AR27" s="1">
        <v>0</v>
      </c>
      <c r="AS27" s="1">
        <v>0</v>
      </c>
    </row>
    <row r="28" spans="1:45" ht="22.5" customHeight="1" x14ac:dyDescent="0.15">
      <c r="B28" s="20">
        <v>18</v>
      </c>
      <c r="C28" s="233"/>
      <c r="D28" s="233"/>
      <c r="E28" s="220"/>
      <c r="F28" s="227"/>
      <c r="G28" s="228"/>
      <c r="H28" s="225"/>
      <c r="I28" s="225"/>
      <c r="J28" s="225"/>
      <c r="K28" s="226"/>
      <c r="L28" s="149">
        <f t="shared" si="3"/>
        <v>0</v>
      </c>
      <c r="M28" s="331"/>
      <c r="N28" s="321">
        <f t="shared" si="0"/>
        <v>0</v>
      </c>
      <c r="O28" s="247"/>
      <c r="P28" s="245"/>
      <c r="Q28" s="246"/>
      <c r="R28" s="157" t="str">
        <f t="shared" si="1"/>
        <v>○</v>
      </c>
      <c r="S28" s="322">
        <f t="shared" si="2"/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86">
        <v>0</v>
      </c>
      <c r="AG28" s="386">
        <v>0</v>
      </c>
      <c r="AH28" s="386">
        <v>0</v>
      </c>
      <c r="AI28" s="386">
        <v>0</v>
      </c>
      <c r="AJ28" s="386">
        <v>0</v>
      </c>
      <c r="AK28" s="386">
        <v>0</v>
      </c>
      <c r="AL28" s="386">
        <v>0</v>
      </c>
      <c r="AM28" s="386">
        <v>0</v>
      </c>
      <c r="AN28" s="386">
        <v>0</v>
      </c>
      <c r="AO28" s="386">
        <v>0</v>
      </c>
      <c r="AP28" s="386">
        <v>0</v>
      </c>
      <c r="AQ28" s="386">
        <v>0</v>
      </c>
      <c r="AR28" s="1">
        <v>0</v>
      </c>
      <c r="AS28" s="1">
        <v>0</v>
      </c>
    </row>
    <row r="29" spans="1:45" ht="22.5" customHeight="1" x14ac:dyDescent="0.15">
      <c r="B29" s="20">
        <v>19</v>
      </c>
      <c r="C29" s="233"/>
      <c r="D29" s="233"/>
      <c r="E29" s="361"/>
      <c r="F29" s="227"/>
      <c r="G29" s="228"/>
      <c r="H29" s="225"/>
      <c r="I29" s="225"/>
      <c r="J29" s="225"/>
      <c r="K29" s="226"/>
      <c r="L29" s="149">
        <f>M29*N29</f>
        <v>0</v>
      </c>
      <c r="M29" s="331"/>
      <c r="N29" s="321">
        <f t="shared" si="0"/>
        <v>0</v>
      </c>
      <c r="O29" s="247"/>
      <c r="P29" s="245"/>
      <c r="Q29" s="246"/>
      <c r="R29" s="157" t="str">
        <f>IF(S29=N29,"○","相違あり")</f>
        <v>○</v>
      </c>
      <c r="S29" s="322">
        <f>SUM(T29:AE29)</f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86">
        <v>0</v>
      </c>
      <c r="AG29" s="386">
        <v>0</v>
      </c>
      <c r="AH29" s="386">
        <v>0</v>
      </c>
      <c r="AI29" s="386">
        <v>0</v>
      </c>
      <c r="AJ29" s="386">
        <v>0</v>
      </c>
      <c r="AK29" s="386">
        <v>0</v>
      </c>
      <c r="AL29" s="386">
        <v>0</v>
      </c>
      <c r="AM29" s="386">
        <v>0</v>
      </c>
      <c r="AN29" s="386">
        <v>0</v>
      </c>
      <c r="AO29" s="386">
        <v>0</v>
      </c>
      <c r="AP29" s="386">
        <v>0</v>
      </c>
      <c r="AQ29" s="386">
        <v>0</v>
      </c>
      <c r="AR29" s="1">
        <v>0</v>
      </c>
      <c r="AS29" s="1">
        <v>0</v>
      </c>
    </row>
    <row r="30" spans="1:45" ht="22.5" customHeight="1" x14ac:dyDescent="0.15">
      <c r="B30" s="20">
        <v>20</v>
      </c>
      <c r="C30" s="233"/>
      <c r="D30" s="233"/>
      <c r="E30" s="361"/>
      <c r="F30" s="227"/>
      <c r="G30" s="228"/>
      <c r="H30" s="225"/>
      <c r="I30" s="225"/>
      <c r="J30" s="225"/>
      <c r="K30" s="226"/>
      <c r="L30" s="149">
        <f>M30*N30</f>
        <v>0</v>
      </c>
      <c r="M30" s="331"/>
      <c r="N30" s="321">
        <f t="shared" si="0"/>
        <v>0</v>
      </c>
      <c r="O30" s="247"/>
      <c r="P30" s="245"/>
      <c r="Q30" s="246"/>
      <c r="R30" s="157" t="str">
        <f>IF(S30=N30,"○","相違あり")</f>
        <v>○</v>
      </c>
      <c r="S30" s="322">
        <f>SUM(T30:AE30)</f>
        <v>0</v>
      </c>
      <c r="T30" s="332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4"/>
      <c r="AF30" s="387">
        <v>0</v>
      </c>
      <c r="AG30" s="388">
        <v>0</v>
      </c>
      <c r="AH30" s="388">
        <v>0</v>
      </c>
      <c r="AI30" s="388">
        <v>0</v>
      </c>
      <c r="AJ30" s="388">
        <v>0</v>
      </c>
      <c r="AK30" s="388">
        <v>0</v>
      </c>
      <c r="AL30" s="388">
        <v>0</v>
      </c>
      <c r="AM30" s="388">
        <v>0</v>
      </c>
      <c r="AN30" s="388">
        <v>0</v>
      </c>
      <c r="AO30" s="388">
        <v>0</v>
      </c>
      <c r="AP30" s="388">
        <v>0</v>
      </c>
      <c r="AQ30" s="388">
        <v>0</v>
      </c>
      <c r="AR30" s="1">
        <v>0</v>
      </c>
      <c r="AS30" s="1">
        <v>0</v>
      </c>
    </row>
    <row r="31" spans="1:45" ht="22.5" customHeight="1" x14ac:dyDescent="0.15">
      <c r="B31" s="20">
        <v>21</v>
      </c>
      <c r="C31" s="233"/>
      <c r="D31" s="233"/>
      <c r="E31" s="220"/>
      <c r="F31" s="227"/>
      <c r="G31" s="228"/>
      <c r="H31" s="225"/>
      <c r="I31" s="225"/>
      <c r="J31" s="225"/>
      <c r="K31" s="226"/>
      <c r="L31" s="149">
        <f t="shared" si="3"/>
        <v>0</v>
      </c>
      <c r="M31" s="331"/>
      <c r="N31" s="321">
        <f t="shared" si="0"/>
        <v>0</v>
      </c>
      <c r="O31" s="247"/>
      <c r="P31" s="245"/>
      <c r="Q31" s="246"/>
      <c r="R31" s="157" t="str">
        <f t="shared" si="1"/>
        <v>○</v>
      </c>
      <c r="S31" s="322">
        <f t="shared" si="2"/>
        <v>0</v>
      </c>
      <c r="T31" s="332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4"/>
      <c r="AF31" s="387">
        <v>0</v>
      </c>
      <c r="AG31" s="388">
        <v>0</v>
      </c>
      <c r="AH31" s="388">
        <v>0</v>
      </c>
      <c r="AI31" s="388">
        <v>0</v>
      </c>
      <c r="AJ31" s="388">
        <v>0</v>
      </c>
      <c r="AK31" s="388">
        <v>0</v>
      </c>
      <c r="AL31" s="388">
        <v>0</v>
      </c>
      <c r="AM31" s="388">
        <v>0</v>
      </c>
      <c r="AN31" s="388">
        <v>0</v>
      </c>
      <c r="AO31" s="388">
        <v>0</v>
      </c>
      <c r="AP31" s="388">
        <v>0</v>
      </c>
      <c r="AQ31" s="388">
        <v>0</v>
      </c>
      <c r="AR31" s="1">
        <v>0</v>
      </c>
      <c r="AS31" s="1">
        <v>0</v>
      </c>
    </row>
    <row r="32" spans="1:45" ht="22.5" customHeight="1" x14ac:dyDescent="0.15">
      <c r="B32" s="20">
        <v>22</v>
      </c>
      <c r="C32" s="233"/>
      <c r="D32" s="233"/>
      <c r="E32" s="361"/>
      <c r="F32" s="227"/>
      <c r="G32" s="228"/>
      <c r="H32" s="225"/>
      <c r="I32" s="225"/>
      <c r="J32" s="225"/>
      <c r="K32" s="226"/>
      <c r="L32" s="149">
        <f t="shared" si="3"/>
        <v>0</v>
      </c>
      <c r="M32" s="331"/>
      <c r="N32" s="321">
        <f t="shared" si="0"/>
        <v>0</v>
      </c>
      <c r="O32" s="247"/>
      <c r="P32" s="245"/>
      <c r="Q32" s="246"/>
      <c r="R32" s="157" t="str">
        <f t="shared" si="1"/>
        <v>○</v>
      </c>
      <c r="S32" s="322">
        <f t="shared" si="2"/>
        <v>0</v>
      </c>
      <c r="T32" s="332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4"/>
      <c r="AF32" s="387">
        <v>0</v>
      </c>
      <c r="AG32" s="388">
        <v>0</v>
      </c>
      <c r="AH32" s="388">
        <v>0</v>
      </c>
      <c r="AI32" s="388">
        <v>0</v>
      </c>
      <c r="AJ32" s="388">
        <v>0</v>
      </c>
      <c r="AK32" s="388">
        <v>0</v>
      </c>
      <c r="AL32" s="388">
        <v>0</v>
      </c>
      <c r="AM32" s="388">
        <v>0</v>
      </c>
      <c r="AN32" s="388">
        <v>0</v>
      </c>
      <c r="AO32" s="388">
        <v>0</v>
      </c>
      <c r="AP32" s="388">
        <v>0</v>
      </c>
      <c r="AQ32" s="388">
        <v>0</v>
      </c>
      <c r="AR32" s="1">
        <v>0</v>
      </c>
      <c r="AS32" s="1">
        <v>0</v>
      </c>
    </row>
    <row r="33" spans="2:45" ht="22.5" customHeight="1" x14ac:dyDescent="0.15">
      <c r="B33" s="20">
        <v>23</v>
      </c>
      <c r="C33" s="233"/>
      <c r="D33" s="233"/>
      <c r="E33" s="220"/>
      <c r="F33" s="227"/>
      <c r="G33" s="228"/>
      <c r="H33" s="225"/>
      <c r="I33" s="225"/>
      <c r="J33" s="225"/>
      <c r="K33" s="226"/>
      <c r="L33" s="149">
        <f t="shared" si="3"/>
        <v>0</v>
      </c>
      <c r="M33" s="331"/>
      <c r="N33" s="321">
        <f t="shared" si="0"/>
        <v>0</v>
      </c>
      <c r="O33" s="247"/>
      <c r="P33" s="245"/>
      <c r="Q33" s="246"/>
      <c r="R33" s="157" t="str">
        <f t="shared" si="1"/>
        <v>○</v>
      </c>
      <c r="S33" s="322">
        <f t="shared" si="2"/>
        <v>0</v>
      </c>
      <c r="T33" s="332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4"/>
      <c r="AF33" s="387">
        <v>0</v>
      </c>
      <c r="AG33" s="388">
        <v>0</v>
      </c>
      <c r="AH33" s="388">
        <v>0</v>
      </c>
      <c r="AI33" s="388">
        <v>0</v>
      </c>
      <c r="AJ33" s="388">
        <v>0</v>
      </c>
      <c r="AK33" s="388">
        <v>0</v>
      </c>
      <c r="AL33" s="388">
        <v>0</v>
      </c>
      <c r="AM33" s="388">
        <v>0</v>
      </c>
      <c r="AN33" s="388">
        <v>0</v>
      </c>
      <c r="AO33" s="388">
        <v>0</v>
      </c>
      <c r="AP33" s="388">
        <v>0</v>
      </c>
      <c r="AQ33" s="388">
        <v>0</v>
      </c>
      <c r="AR33" s="1">
        <v>0</v>
      </c>
      <c r="AS33" s="1">
        <v>0</v>
      </c>
    </row>
    <row r="34" spans="2:45" ht="22.5" customHeight="1" x14ac:dyDescent="0.15">
      <c r="B34" s="20">
        <v>24</v>
      </c>
      <c r="C34" s="233"/>
      <c r="D34" s="233"/>
      <c r="E34" s="220"/>
      <c r="F34" s="231"/>
      <c r="G34" s="232"/>
      <c r="H34" s="229"/>
      <c r="I34" s="229"/>
      <c r="J34" s="229"/>
      <c r="K34" s="230"/>
      <c r="L34" s="149">
        <f t="shared" si="3"/>
        <v>0</v>
      </c>
      <c r="M34" s="335"/>
      <c r="N34" s="321">
        <f t="shared" si="0"/>
        <v>0</v>
      </c>
      <c r="O34" s="250"/>
      <c r="P34" s="251"/>
      <c r="Q34" s="252"/>
      <c r="R34" s="157" t="str">
        <f t="shared" si="1"/>
        <v>○</v>
      </c>
      <c r="S34" s="322">
        <f t="shared" si="2"/>
        <v>0</v>
      </c>
      <c r="T34" s="332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4"/>
      <c r="AF34" s="387">
        <v>0</v>
      </c>
      <c r="AG34" s="388">
        <v>0</v>
      </c>
      <c r="AH34" s="388">
        <v>0</v>
      </c>
      <c r="AI34" s="388">
        <v>0</v>
      </c>
      <c r="AJ34" s="388">
        <v>0</v>
      </c>
      <c r="AK34" s="388">
        <v>0</v>
      </c>
      <c r="AL34" s="388">
        <v>0</v>
      </c>
      <c r="AM34" s="388">
        <v>0</v>
      </c>
      <c r="AN34" s="388">
        <v>0</v>
      </c>
      <c r="AO34" s="388">
        <v>0</v>
      </c>
      <c r="AP34" s="388">
        <v>0</v>
      </c>
      <c r="AQ34" s="388">
        <v>0</v>
      </c>
      <c r="AR34" s="1">
        <v>0</v>
      </c>
      <c r="AS34" s="1">
        <v>0</v>
      </c>
    </row>
    <row r="35" spans="2:45" ht="22.5" customHeight="1" thickBot="1" x14ac:dyDescent="0.2">
      <c r="B35" s="21"/>
      <c r="C35" s="219"/>
      <c r="D35" s="236"/>
      <c r="E35" s="237"/>
      <c r="F35" s="240"/>
      <c r="G35" s="241"/>
      <c r="H35" s="238"/>
      <c r="I35" s="238"/>
      <c r="J35" s="238"/>
      <c r="K35" s="239"/>
      <c r="L35" s="150">
        <f t="shared" si="3"/>
        <v>0</v>
      </c>
      <c r="M35" s="362"/>
      <c r="N35" s="321">
        <f t="shared" si="0"/>
        <v>0</v>
      </c>
      <c r="O35" s="258"/>
      <c r="P35" s="259"/>
      <c r="Q35" s="260"/>
      <c r="R35" s="157" t="str">
        <f t="shared" si="1"/>
        <v>○</v>
      </c>
      <c r="S35" s="322">
        <f t="shared" si="2"/>
        <v>0</v>
      </c>
      <c r="T35" s="332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4"/>
      <c r="AF35" s="387">
        <v>0</v>
      </c>
      <c r="AG35" s="388">
        <v>0</v>
      </c>
      <c r="AH35" s="388">
        <v>0</v>
      </c>
      <c r="AI35" s="388">
        <v>0</v>
      </c>
      <c r="AJ35" s="388">
        <v>0</v>
      </c>
      <c r="AK35" s="388">
        <v>0</v>
      </c>
      <c r="AL35" s="388">
        <v>0</v>
      </c>
      <c r="AM35" s="388">
        <v>0</v>
      </c>
      <c r="AN35" s="388">
        <v>0</v>
      </c>
      <c r="AO35" s="388">
        <v>0</v>
      </c>
      <c r="AP35" s="388">
        <v>0</v>
      </c>
      <c r="AQ35" s="388">
        <v>0</v>
      </c>
      <c r="AR35" s="1">
        <v>0</v>
      </c>
      <c r="AS35" s="1">
        <v>0</v>
      </c>
    </row>
    <row r="36" spans="2:45" ht="22.5" customHeight="1" x14ac:dyDescent="0.15">
      <c r="B36" s="4"/>
      <c r="C36" s="40"/>
      <c r="D36" s="10"/>
      <c r="E36" s="11"/>
      <c r="F36" s="11"/>
      <c r="G36" s="175" t="s">
        <v>18</v>
      </c>
      <c r="H36" s="173">
        <f>L36/60</f>
        <v>1505.3333333333333</v>
      </c>
      <c r="I36" s="1" t="s">
        <v>101</v>
      </c>
      <c r="J36" s="450" t="s">
        <v>18</v>
      </c>
      <c r="K36" s="451"/>
      <c r="L36" s="137">
        <f>SUM(L11:L35)</f>
        <v>90320</v>
      </c>
      <c r="M36" s="138">
        <f>SUM(M11:M35)</f>
        <v>105</v>
      </c>
      <c r="N36" s="139">
        <f>SUM(N11:N35)</f>
        <v>8806</v>
      </c>
      <c r="O36" s="12"/>
      <c r="P36" s="12"/>
      <c r="Q36" s="13"/>
      <c r="R36" s="176"/>
      <c r="S36" s="176"/>
      <c r="AD36" s="452" t="s">
        <v>90</v>
      </c>
      <c r="AE36" s="453"/>
      <c r="AF36" s="137">
        <f t="shared" ref="AF36:AQ36" si="6">SUM(AF11:AF35)</f>
        <v>6890</v>
      </c>
      <c r="AG36" s="164">
        <f t="shared" si="6"/>
        <v>7540</v>
      </c>
      <c r="AH36" s="164">
        <f t="shared" si="6"/>
        <v>8290</v>
      </c>
      <c r="AI36" s="164">
        <f t="shared" si="6"/>
        <v>8540</v>
      </c>
      <c r="AJ36" s="164">
        <f t="shared" si="6"/>
        <v>8040</v>
      </c>
      <c r="AK36" s="164">
        <f t="shared" si="6"/>
        <v>8290</v>
      </c>
      <c r="AL36" s="164">
        <f t="shared" si="6"/>
        <v>8290</v>
      </c>
      <c r="AM36" s="164">
        <f t="shared" si="6"/>
        <v>8290</v>
      </c>
      <c r="AN36" s="164">
        <f t="shared" si="6"/>
        <v>8290</v>
      </c>
      <c r="AO36" s="164">
        <f t="shared" si="6"/>
        <v>7340</v>
      </c>
      <c r="AP36" s="164">
        <f t="shared" si="6"/>
        <v>6890</v>
      </c>
      <c r="AQ36" s="165">
        <f t="shared" si="6"/>
        <v>8790</v>
      </c>
    </row>
    <row r="37" spans="2:45" ht="22.5" customHeight="1" thickBot="1" x14ac:dyDescent="0.2">
      <c r="B37" s="4"/>
      <c r="C37" s="10"/>
      <c r="D37" s="10"/>
      <c r="E37" s="11"/>
      <c r="F37" s="11"/>
      <c r="G37" s="175" t="s">
        <v>107</v>
      </c>
      <c r="H37" s="173">
        <f>L37/60</f>
        <v>1481.3333333333333</v>
      </c>
      <c r="I37" s="1" t="s">
        <v>101</v>
      </c>
      <c r="J37" s="443" t="s">
        <v>1</v>
      </c>
      <c r="K37" s="444"/>
      <c r="L37" s="143">
        <f>SUMIF(H11:H35,"●",L11:L35)</f>
        <v>88880</v>
      </c>
      <c r="M37" s="144">
        <f>SUMIF(H11:H35,"●",M11:M35)</f>
        <v>85</v>
      </c>
      <c r="N37" s="145">
        <f>SUMIF(H11:H35,"●",N11:N35)</f>
        <v>8662</v>
      </c>
      <c r="O37" s="12"/>
      <c r="P37" s="12"/>
      <c r="Q37" s="13"/>
      <c r="R37" s="176"/>
      <c r="S37" s="176"/>
      <c r="AD37" s="445" t="s">
        <v>91</v>
      </c>
      <c r="AE37" s="446"/>
      <c r="AF37" s="206">
        <f t="shared" ref="AF37" si="7">AF36/60</f>
        <v>114.83333333333333</v>
      </c>
      <c r="AG37" s="178">
        <f>AG36/60</f>
        <v>125.66666666666667</v>
      </c>
      <c r="AH37" s="178">
        <f t="shared" ref="AH37:AQ37" si="8">AH36/60</f>
        <v>138.16666666666666</v>
      </c>
      <c r="AI37" s="178">
        <f t="shared" si="8"/>
        <v>142.33333333333334</v>
      </c>
      <c r="AJ37" s="178">
        <f t="shared" si="8"/>
        <v>134</v>
      </c>
      <c r="AK37" s="178">
        <f>AK36/60</f>
        <v>138.16666666666666</v>
      </c>
      <c r="AL37" s="178">
        <f t="shared" si="8"/>
        <v>138.16666666666666</v>
      </c>
      <c r="AM37" s="178">
        <f t="shared" si="8"/>
        <v>138.16666666666666</v>
      </c>
      <c r="AN37" s="178">
        <f t="shared" si="8"/>
        <v>138.16666666666666</v>
      </c>
      <c r="AO37" s="178">
        <f t="shared" si="8"/>
        <v>122.33333333333333</v>
      </c>
      <c r="AP37" s="178">
        <f t="shared" si="8"/>
        <v>114.83333333333333</v>
      </c>
      <c r="AQ37" s="179">
        <f t="shared" si="8"/>
        <v>146.5</v>
      </c>
      <c r="AR37" s="344">
        <f>SUM(AF37:AQ37)</f>
        <v>1591.3333333333333</v>
      </c>
    </row>
    <row r="38" spans="2:45" ht="22.5" customHeight="1" thickBot="1" x14ac:dyDescent="0.2">
      <c r="G38" s="174" t="s">
        <v>108</v>
      </c>
      <c r="H38" s="16">
        <f>L38/60</f>
        <v>24</v>
      </c>
      <c r="I38" s="1" t="s">
        <v>101</v>
      </c>
      <c r="J38" s="464" t="s">
        <v>19</v>
      </c>
      <c r="K38" s="465"/>
      <c r="L38" s="207">
        <f>L36-L37</f>
        <v>1440</v>
      </c>
      <c r="M38" s="208">
        <f>M36-M37</f>
        <v>20</v>
      </c>
      <c r="N38" s="209">
        <f>N36-N37</f>
        <v>144</v>
      </c>
      <c r="AD38" s="466" t="s">
        <v>92</v>
      </c>
      <c r="AE38" s="467"/>
      <c r="AF38" s="204">
        <v>0</v>
      </c>
      <c r="AG38" s="204">
        <v>0</v>
      </c>
      <c r="AH38" s="204">
        <v>0</v>
      </c>
      <c r="AI38" s="204">
        <v>0</v>
      </c>
      <c r="AJ38" s="204">
        <v>0</v>
      </c>
      <c r="AK38" s="204">
        <v>0</v>
      </c>
      <c r="AL38" s="204">
        <v>0</v>
      </c>
      <c r="AM38" s="204">
        <v>0</v>
      </c>
      <c r="AN38" s="204">
        <v>0</v>
      </c>
      <c r="AO38" s="204">
        <v>0</v>
      </c>
      <c r="AP38" s="204">
        <v>0</v>
      </c>
      <c r="AQ38" s="205">
        <v>0</v>
      </c>
    </row>
    <row r="41" spans="2:45" x14ac:dyDescent="0.15">
      <c r="D41" s="172"/>
    </row>
    <row r="42" spans="2:45" x14ac:dyDescent="0.15">
      <c r="D42" s="172"/>
    </row>
  </sheetData>
  <mergeCells count="53">
    <mergeCell ref="F2:G2"/>
    <mergeCell ref="H2:M2"/>
    <mergeCell ref="C4:E4"/>
    <mergeCell ref="G4:Q4"/>
    <mergeCell ref="C6:Q6"/>
    <mergeCell ref="T8:AE8"/>
    <mergeCell ref="U9:U10"/>
    <mergeCell ref="V9:V10"/>
    <mergeCell ref="B8:B10"/>
    <mergeCell ref="C8:C10"/>
    <mergeCell ref="D8:D10"/>
    <mergeCell ref="E8:E10"/>
    <mergeCell ref="F8:K8"/>
    <mergeCell ref="F9:G9"/>
    <mergeCell ref="H9:J9"/>
    <mergeCell ref="K9:K10"/>
    <mergeCell ref="O8:O10"/>
    <mergeCell ref="P8:P10"/>
    <mergeCell ref="Q8:Q10"/>
    <mergeCell ref="R8:R10"/>
    <mergeCell ref="S8:S10"/>
    <mergeCell ref="AO9:AO10"/>
    <mergeCell ref="AP9:AP10"/>
    <mergeCell ref="J38:K38"/>
    <mergeCell ref="AD38:AE38"/>
    <mergeCell ref="AK9:AK10"/>
    <mergeCell ref="AL9:AL10"/>
    <mergeCell ref="AM9:AM10"/>
    <mergeCell ref="AE9:AE10"/>
    <mergeCell ref="AF9:AF10"/>
    <mergeCell ref="AG9:AG10"/>
    <mergeCell ref="AH9:AH10"/>
    <mergeCell ref="AI9:AI10"/>
    <mergeCell ref="AJ9:AJ10"/>
    <mergeCell ref="Y9:Y10"/>
    <mergeCell ref="Z9:Z10"/>
    <mergeCell ref="T9:T10"/>
    <mergeCell ref="J37:K37"/>
    <mergeCell ref="AD37:AE37"/>
    <mergeCell ref="AN9:AN10"/>
    <mergeCell ref="AD9:AD10"/>
    <mergeCell ref="W9:W10"/>
    <mergeCell ref="X9:X10"/>
    <mergeCell ref="AA9:AA10"/>
    <mergeCell ref="AB9:AB10"/>
    <mergeCell ref="AC9:AC10"/>
    <mergeCell ref="J36:K36"/>
    <mergeCell ref="AD36:AE36"/>
    <mergeCell ref="L8:L10"/>
    <mergeCell ref="M8:M10"/>
    <mergeCell ref="N8:N10"/>
    <mergeCell ref="AF8:AQ8"/>
    <mergeCell ref="AQ9:AQ10"/>
  </mergeCells>
  <phoneticPr fontId="8"/>
  <conditionalFormatting sqref="H30:H35 H13:H28">
    <cfRule type="cellIs" dxfId="76" priority="31" stopIfTrue="1" operator="equal">
      <formula>"●"</formula>
    </cfRule>
  </conditionalFormatting>
  <conditionalFormatting sqref="E20:E27">
    <cfRule type="expression" dxfId="75" priority="30" stopIfTrue="1">
      <formula>"F15=●"</formula>
    </cfRule>
  </conditionalFormatting>
  <conditionalFormatting sqref="E24:E28 E31">
    <cfRule type="expression" dxfId="74" priority="29" stopIfTrue="1">
      <formula>"F15=●"</formula>
    </cfRule>
  </conditionalFormatting>
  <conditionalFormatting sqref="E24:E28 E31">
    <cfRule type="expression" dxfId="73" priority="28" stopIfTrue="1">
      <formula>"F15=●"</formula>
    </cfRule>
  </conditionalFormatting>
  <conditionalFormatting sqref="H32:H34">
    <cfRule type="cellIs" dxfId="72" priority="27" stopIfTrue="1" operator="equal">
      <formula>"●"</formula>
    </cfRule>
  </conditionalFormatting>
  <conditionalFormatting sqref="E32">
    <cfRule type="expression" dxfId="71" priority="26" stopIfTrue="1">
      <formula>"F15=●"</formula>
    </cfRule>
  </conditionalFormatting>
  <conditionalFormatting sqref="E32">
    <cfRule type="expression" dxfId="70" priority="25" stopIfTrue="1">
      <formula>"F15=●"</formula>
    </cfRule>
  </conditionalFormatting>
  <conditionalFormatting sqref="E33">
    <cfRule type="expression" dxfId="69" priority="24" stopIfTrue="1">
      <formula>"F15=●"</formula>
    </cfRule>
  </conditionalFormatting>
  <conditionalFormatting sqref="E33">
    <cfRule type="expression" dxfId="68" priority="23" stopIfTrue="1">
      <formula>"F15=●"</formula>
    </cfRule>
  </conditionalFormatting>
  <conditionalFormatting sqref="H29">
    <cfRule type="cellIs" dxfId="67" priority="16" stopIfTrue="1" operator="equal">
      <formula>"●"</formula>
    </cfRule>
  </conditionalFormatting>
  <conditionalFormatting sqref="E19">
    <cfRule type="expression" dxfId="66" priority="11" stopIfTrue="1">
      <formula>"F15=●"</formula>
    </cfRule>
  </conditionalFormatting>
  <conditionalFormatting sqref="I8 I10 H11:H12">
    <cfRule type="cellIs" dxfId="65" priority="9" stopIfTrue="1" operator="equal">
      <formula>"●"</formula>
    </cfRule>
  </conditionalFormatting>
  <dataValidations count="3">
    <dataValidation type="list" allowBlank="1" showInputMessage="1" showErrorMessage="1" sqref="K983076:L983077 K917540:L917541 K852004:L852005 K786468:L786469 K720932:L720933 K655396:L655397 K589860:L589861 K524324:L524325 K458788:L458789 K393252:L393253 K327716:L327717 K262180:L262181 K196644:L196645 K131108:L131109 K65572:L65573" xr:uid="{00000000-0002-0000-0200-000000000000}">
      <formula1>"毎日,毎週,毎月,都度,毎年,その他"</formula1>
    </dataValidation>
    <dataValidation imeMode="off" allowBlank="1" showInputMessage="1" showErrorMessage="1" sqref="U30:AE1048576 U1:AE10 M11:N35 U11:AQ29 T1:T1048576" xr:uid="{00000000-0002-0000-0200-000001000000}"/>
    <dataValidation type="list" allowBlank="1" showInputMessage="1" showErrorMessage="1" sqref="F11:K35" xr:uid="{00000000-0002-0000-02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R38"/>
  <sheetViews>
    <sheetView view="pageBreakPreview" zoomScaleNormal="85" zoomScaleSheetLayoutView="100" workbookViewId="0">
      <pane xSplit="3" ySplit="10" topLeftCell="V24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7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VLOOKUP("合計",$G$11:$H$99,2,FALSE)</f>
        <v>779.83333333333337</v>
      </c>
      <c r="I1" s="1">
        <f>VLOOKUP("委託",$G$11:$H$99,2,FALSE)</f>
        <v>755.83333333333337</v>
      </c>
      <c r="J1" s="1">
        <f>VLOOKUP("職員",$G$11:$H$99,2,FALSE)</f>
        <v>24</v>
      </c>
      <c r="AF1" s="1">
        <f>VLOOKUP("合計(時間）",$AD$11:$AQ$99,3,FALSE)</f>
        <v>56.416666666666664</v>
      </c>
      <c r="AG1" s="1">
        <f>VLOOKUP("合計(時間）",$AD$11:$AQ$99,4,FALSE)</f>
        <v>57.166666666666664</v>
      </c>
      <c r="AH1" s="1">
        <f>VLOOKUP("合計(時間）",$AD$11:$AQ$99,5,FALSE)</f>
        <v>64.083333333333329</v>
      </c>
      <c r="AI1" s="1">
        <f>VLOOKUP("合計(時間）",$AD$11:$AQ$99,6,FALSE)</f>
        <v>123.33333333333333</v>
      </c>
      <c r="AJ1" s="1">
        <f>VLOOKUP("合計(時間）",$AD$11:$AQ$99,7,FALSE)</f>
        <v>114.75</v>
      </c>
      <c r="AK1" s="1">
        <f>VLOOKUP("合計(時間）",$AD$11:$AQ$99,8,FALSE)</f>
        <v>50</v>
      </c>
      <c r="AL1" s="1">
        <f>VLOOKUP("合計(時間）",$AD$11:$AQ$99,9,FALSE)</f>
        <v>53.583333333333336</v>
      </c>
      <c r="AM1" s="1">
        <f>VLOOKUP("合計(時間）",$AD$11:$AQ$99,10,FALSE)</f>
        <v>56.416666666666664</v>
      </c>
      <c r="AN1" s="1">
        <f>VLOOKUP("合計(時間）",$AD$11:$AQ$99,11,FALSE)</f>
        <v>70.25</v>
      </c>
      <c r="AO1" s="1">
        <f>VLOOKUP("合計(時間）",$AD$11:$AQ$99,12,FALSE)</f>
        <v>49.75</v>
      </c>
      <c r="AP1" s="1">
        <f>VLOOKUP("合計(時間）",$AD$11:$AQ$99,13,FALSE)</f>
        <v>51.25</v>
      </c>
      <c r="AQ1" s="1">
        <f>VLOOKUP("合計(時間）",$AD$11:$AQ$99,14,FALSE)</f>
        <v>53.833333333333336</v>
      </c>
    </row>
    <row r="2" spans="2:43" ht="19.5" customHeight="1" x14ac:dyDescent="0.15">
      <c r="B2" s="18" t="s">
        <v>41</v>
      </c>
      <c r="C2" s="15" t="s">
        <v>231</v>
      </c>
      <c r="D2" s="15"/>
      <c r="E2" s="325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211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482" t="s">
        <v>136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3" ht="33" customHeight="1" x14ac:dyDescent="0.15">
      <c r="B6" s="17" t="s">
        <v>21</v>
      </c>
      <c r="C6" s="483" t="s">
        <v>173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57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58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59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12" si="0">M11*N11</f>
        <v>5340</v>
      </c>
      <c r="M11" s="331">
        <v>5</v>
      </c>
      <c r="N11" s="321">
        <f>S11</f>
        <v>1068</v>
      </c>
      <c r="O11" s="255"/>
      <c r="P11" s="254"/>
      <c r="Q11" s="252"/>
      <c r="R11" s="157" t="str">
        <f t="shared" ref="R11:R12" si="1">IF(S11=N11,"○","相違あり")</f>
        <v>○</v>
      </c>
      <c r="S11" s="322">
        <f t="shared" ref="S11:S12" si="2">SUM(T11:AE11)</f>
        <v>1068</v>
      </c>
      <c r="T11" s="332">
        <v>73</v>
      </c>
      <c r="U11" s="332">
        <v>76</v>
      </c>
      <c r="V11" s="332">
        <v>87</v>
      </c>
      <c r="W11" s="332">
        <v>174</v>
      </c>
      <c r="X11" s="332">
        <v>153</v>
      </c>
      <c r="Y11" s="332">
        <v>64</v>
      </c>
      <c r="Z11" s="332">
        <v>70</v>
      </c>
      <c r="AA11" s="332">
        <v>73</v>
      </c>
      <c r="AB11" s="332">
        <v>95</v>
      </c>
      <c r="AC11" s="332">
        <v>63</v>
      </c>
      <c r="AD11" s="332">
        <v>69</v>
      </c>
      <c r="AE11" s="332">
        <v>71</v>
      </c>
      <c r="AF11" s="386">
        <v>365</v>
      </c>
      <c r="AG11" s="386">
        <v>380</v>
      </c>
      <c r="AH11" s="386">
        <v>435</v>
      </c>
      <c r="AI11" s="386">
        <v>870</v>
      </c>
      <c r="AJ11" s="386">
        <v>765</v>
      </c>
      <c r="AK11" s="386">
        <v>320</v>
      </c>
      <c r="AL11" s="386">
        <v>350</v>
      </c>
      <c r="AM11" s="386">
        <v>365</v>
      </c>
      <c r="AN11" s="386">
        <v>475</v>
      </c>
      <c r="AO11" s="386">
        <v>315</v>
      </c>
      <c r="AP11" s="386">
        <v>345</v>
      </c>
      <c r="AQ11" s="386">
        <v>355</v>
      </c>
    </row>
    <row r="12" spans="2:43" ht="22.5" customHeight="1" x14ac:dyDescent="0.15">
      <c r="B12" s="20">
        <v>2</v>
      </c>
      <c r="C12" s="219" t="s">
        <v>155</v>
      </c>
      <c r="D12" s="219" t="s">
        <v>170</v>
      </c>
      <c r="E12" s="220" t="s">
        <v>230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5340</v>
      </c>
      <c r="M12" s="331">
        <v>5</v>
      </c>
      <c r="N12" s="321">
        <f t="shared" ref="N12:N27" si="3">S12</f>
        <v>1068</v>
      </c>
      <c r="O12" s="250"/>
      <c r="P12" s="251"/>
      <c r="Q12" s="252"/>
      <c r="R12" s="157" t="str">
        <f t="shared" si="1"/>
        <v>○</v>
      </c>
      <c r="S12" s="322">
        <f t="shared" si="2"/>
        <v>1068</v>
      </c>
      <c r="T12" s="332">
        <v>73</v>
      </c>
      <c r="U12" s="332">
        <v>76</v>
      </c>
      <c r="V12" s="332">
        <v>87</v>
      </c>
      <c r="W12" s="332">
        <v>174</v>
      </c>
      <c r="X12" s="332">
        <v>153</v>
      </c>
      <c r="Y12" s="332">
        <v>64</v>
      </c>
      <c r="Z12" s="332">
        <v>70</v>
      </c>
      <c r="AA12" s="332">
        <v>73</v>
      </c>
      <c r="AB12" s="332">
        <v>95</v>
      </c>
      <c r="AC12" s="332">
        <v>63</v>
      </c>
      <c r="AD12" s="332">
        <v>69</v>
      </c>
      <c r="AE12" s="332">
        <v>71</v>
      </c>
      <c r="AF12" s="386">
        <v>565</v>
      </c>
      <c r="AG12" s="386">
        <v>580</v>
      </c>
      <c r="AH12" s="386">
        <v>635</v>
      </c>
      <c r="AI12" s="386">
        <v>1070</v>
      </c>
      <c r="AJ12" s="386">
        <v>1265</v>
      </c>
      <c r="AK12" s="386">
        <v>520</v>
      </c>
      <c r="AL12" s="386">
        <v>550</v>
      </c>
      <c r="AM12" s="386">
        <v>565</v>
      </c>
      <c r="AN12" s="386">
        <v>675</v>
      </c>
      <c r="AO12" s="386">
        <v>515</v>
      </c>
      <c r="AP12" s="386">
        <v>545</v>
      </c>
      <c r="AQ12" s="386">
        <v>555</v>
      </c>
    </row>
    <row r="13" spans="2:43" ht="22.5" customHeight="1" x14ac:dyDescent="0.15">
      <c r="B13" s="20">
        <v>3</v>
      </c>
      <c r="C13" s="219" t="s">
        <v>157</v>
      </c>
      <c r="D13" s="219" t="s">
        <v>158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ref="L13:L28" si="4">M13*N13</f>
        <v>5650</v>
      </c>
      <c r="M13" s="331">
        <v>5</v>
      </c>
      <c r="N13" s="321">
        <f t="shared" si="3"/>
        <v>1130</v>
      </c>
      <c r="O13" s="255"/>
      <c r="P13" s="254"/>
      <c r="Q13" s="252"/>
      <c r="R13" s="157" t="str">
        <f t="shared" ref="R13:R28" si="5">IF(S13=N13,"○","相違あり")</f>
        <v>○</v>
      </c>
      <c r="S13" s="322">
        <f t="shared" ref="S13:S28" si="6">SUM(T13:AE13)</f>
        <v>1130</v>
      </c>
      <c r="T13" s="332">
        <v>80</v>
      </c>
      <c r="U13" s="332">
        <v>80</v>
      </c>
      <c r="V13" s="332">
        <v>90</v>
      </c>
      <c r="W13" s="332">
        <v>180</v>
      </c>
      <c r="X13" s="332">
        <v>160</v>
      </c>
      <c r="Y13" s="332">
        <v>70</v>
      </c>
      <c r="Z13" s="332">
        <v>75</v>
      </c>
      <c r="AA13" s="332">
        <v>80</v>
      </c>
      <c r="AB13" s="332">
        <v>100</v>
      </c>
      <c r="AC13" s="332">
        <v>70</v>
      </c>
      <c r="AD13" s="332">
        <v>70</v>
      </c>
      <c r="AE13" s="332">
        <v>75</v>
      </c>
      <c r="AF13" s="386">
        <v>400</v>
      </c>
      <c r="AG13" s="386">
        <v>400</v>
      </c>
      <c r="AH13" s="386">
        <v>450</v>
      </c>
      <c r="AI13" s="386">
        <v>900</v>
      </c>
      <c r="AJ13" s="386">
        <v>800</v>
      </c>
      <c r="AK13" s="386">
        <v>350</v>
      </c>
      <c r="AL13" s="386">
        <v>375</v>
      </c>
      <c r="AM13" s="386">
        <v>400</v>
      </c>
      <c r="AN13" s="386">
        <v>500</v>
      </c>
      <c r="AO13" s="386">
        <v>350</v>
      </c>
      <c r="AP13" s="386">
        <v>350</v>
      </c>
      <c r="AQ13" s="386">
        <v>375</v>
      </c>
    </row>
    <row r="14" spans="2:43" ht="22.5" customHeight="1" x14ac:dyDescent="0.15">
      <c r="B14" s="20">
        <v>4</v>
      </c>
      <c r="C14" s="219" t="s">
        <v>161</v>
      </c>
      <c r="D14" s="219" t="s">
        <v>162</v>
      </c>
      <c r="E14" s="220" t="s">
        <v>154</v>
      </c>
      <c r="F14" s="231"/>
      <c r="G14" s="232"/>
      <c r="H14" s="225" t="s">
        <v>168</v>
      </c>
      <c r="I14" s="229"/>
      <c r="J14" s="229"/>
      <c r="K14" s="230"/>
      <c r="L14" s="149">
        <f t="shared" ref="L14" si="7">M14*N14</f>
        <v>11300</v>
      </c>
      <c r="M14" s="335">
        <v>10</v>
      </c>
      <c r="N14" s="321">
        <f t="shared" si="3"/>
        <v>1130</v>
      </c>
      <c r="O14" s="250"/>
      <c r="P14" s="251"/>
      <c r="Q14" s="252"/>
      <c r="R14" s="157" t="str">
        <f t="shared" ref="R14" si="8">IF(S14=N14,"○","相違あり")</f>
        <v>○</v>
      </c>
      <c r="S14" s="322">
        <f t="shared" ref="S14" si="9">SUM(T14:AE14)</f>
        <v>1130</v>
      </c>
      <c r="T14" s="332">
        <v>80</v>
      </c>
      <c r="U14" s="332">
        <v>80</v>
      </c>
      <c r="V14" s="332">
        <v>90</v>
      </c>
      <c r="W14" s="332">
        <v>180</v>
      </c>
      <c r="X14" s="332">
        <v>160</v>
      </c>
      <c r="Y14" s="332">
        <v>70</v>
      </c>
      <c r="Z14" s="332">
        <v>75</v>
      </c>
      <c r="AA14" s="332">
        <v>80</v>
      </c>
      <c r="AB14" s="332">
        <v>100</v>
      </c>
      <c r="AC14" s="332">
        <v>70</v>
      </c>
      <c r="AD14" s="332">
        <v>70</v>
      </c>
      <c r="AE14" s="332">
        <v>75</v>
      </c>
      <c r="AF14" s="386">
        <v>800</v>
      </c>
      <c r="AG14" s="386">
        <v>800</v>
      </c>
      <c r="AH14" s="386">
        <v>900</v>
      </c>
      <c r="AI14" s="386">
        <v>1800</v>
      </c>
      <c r="AJ14" s="386">
        <v>1600</v>
      </c>
      <c r="AK14" s="386">
        <v>700</v>
      </c>
      <c r="AL14" s="386">
        <v>750</v>
      </c>
      <c r="AM14" s="386">
        <v>800</v>
      </c>
      <c r="AN14" s="386">
        <v>1000</v>
      </c>
      <c r="AO14" s="386">
        <v>700</v>
      </c>
      <c r="AP14" s="386">
        <v>700</v>
      </c>
      <c r="AQ14" s="386">
        <v>750</v>
      </c>
    </row>
    <row r="15" spans="2:43" ht="22.5" customHeight="1" x14ac:dyDescent="0.15">
      <c r="B15" s="20">
        <v>5</v>
      </c>
      <c r="C15" s="219" t="s">
        <v>163</v>
      </c>
      <c r="D15" s="219" t="s">
        <v>164</v>
      </c>
      <c r="E15" s="220" t="s">
        <v>171</v>
      </c>
      <c r="F15" s="231"/>
      <c r="G15" s="232"/>
      <c r="H15" s="225" t="s">
        <v>168</v>
      </c>
      <c r="I15" s="229"/>
      <c r="J15" s="229"/>
      <c r="K15" s="230"/>
      <c r="L15" s="149">
        <f>M15*N15</f>
        <v>11300</v>
      </c>
      <c r="M15" s="335">
        <v>10</v>
      </c>
      <c r="N15" s="321">
        <f t="shared" si="3"/>
        <v>1130</v>
      </c>
      <c r="O15" s="247" t="s">
        <v>174</v>
      </c>
      <c r="P15" s="245"/>
      <c r="Q15" s="252"/>
      <c r="R15" s="157" t="str">
        <f t="shared" si="5"/>
        <v>○</v>
      </c>
      <c r="S15" s="322">
        <f t="shared" si="6"/>
        <v>1130</v>
      </c>
      <c r="T15" s="332">
        <v>80</v>
      </c>
      <c r="U15" s="332">
        <v>80</v>
      </c>
      <c r="V15" s="332">
        <v>90</v>
      </c>
      <c r="W15" s="332">
        <v>180</v>
      </c>
      <c r="X15" s="332">
        <v>160</v>
      </c>
      <c r="Y15" s="332">
        <v>70</v>
      </c>
      <c r="Z15" s="332">
        <v>75</v>
      </c>
      <c r="AA15" s="332">
        <v>80</v>
      </c>
      <c r="AB15" s="332">
        <v>100</v>
      </c>
      <c r="AC15" s="332">
        <v>70</v>
      </c>
      <c r="AD15" s="332">
        <v>70</v>
      </c>
      <c r="AE15" s="332">
        <v>75</v>
      </c>
      <c r="AF15" s="386">
        <v>800</v>
      </c>
      <c r="AG15" s="386">
        <v>800</v>
      </c>
      <c r="AH15" s="386">
        <v>900</v>
      </c>
      <c r="AI15" s="386">
        <v>1800</v>
      </c>
      <c r="AJ15" s="386">
        <v>1600</v>
      </c>
      <c r="AK15" s="386">
        <v>700</v>
      </c>
      <c r="AL15" s="386">
        <v>750</v>
      </c>
      <c r="AM15" s="386">
        <v>800</v>
      </c>
      <c r="AN15" s="386">
        <v>1000</v>
      </c>
      <c r="AO15" s="386">
        <v>700</v>
      </c>
      <c r="AP15" s="386">
        <v>700</v>
      </c>
      <c r="AQ15" s="386">
        <v>750</v>
      </c>
    </row>
    <row r="16" spans="2:43" ht="22.5" customHeight="1" x14ac:dyDescent="0.15">
      <c r="B16" s="20">
        <v>6</v>
      </c>
      <c r="C16" s="219" t="s">
        <v>165</v>
      </c>
      <c r="D16" s="219"/>
      <c r="E16" s="220"/>
      <c r="F16" s="227"/>
      <c r="G16" s="228"/>
      <c r="H16" s="225"/>
      <c r="I16" s="225" t="s">
        <v>168</v>
      </c>
      <c r="J16" s="225"/>
      <c r="K16" s="226"/>
      <c r="L16" s="149">
        <f>M16*N16</f>
        <v>1080</v>
      </c>
      <c r="M16" s="331">
        <v>15</v>
      </c>
      <c r="N16" s="321">
        <f t="shared" si="3"/>
        <v>72</v>
      </c>
      <c r="O16" s="253"/>
      <c r="P16" s="251"/>
      <c r="Q16" s="252"/>
      <c r="R16" s="157" t="str">
        <f t="shared" si="5"/>
        <v>○</v>
      </c>
      <c r="S16" s="322">
        <f t="shared" si="6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</row>
    <row r="17" spans="2:44" ht="22.5" customHeight="1" x14ac:dyDescent="0.15">
      <c r="B17" s="20">
        <v>7</v>
      </c>
      <c r="C17" s="219" t="s">
        <v>166</v>
      </c>
      <c r="D17" s="219"/>
      <c r="E17" s="220"/>
      <c r="F17" s="231"/>
      <c r="G17" s="232"/>
      <c r="H17" s="225"/>
      <c r="I17" s="229"/>
      <c r="J17" s="229" t="s">
        <v>168</v>
      </c>
      <c r="K17" s="230"/>
      <c r="L17" s="149">
        <f t="shared" si="4"/>
        <v>360</v>
      </c>
      <c r="M17" s="335">
        <v>5</v>
      </c>
      <c r="N17" s="321">
        <f t="shared" si="3"/>
        <v>72</v>
      </c>
      <c r="O17" s="250"/>
      <c r="P17" s="251"/>
      <c r="Q17" s="252"/>
      <c r="R17" s="157" t="str">
        <f t="shared" si="5"/>
        <v>○</v>
      </c>
      <c r="S17" s="322">
        <f t="shared" si="6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</row>
    <row r="18" spans="2:44" ht="22.5" customHeight="1" x14ac:dyDescent="0.15">
      <c r="B18" s="20">
        <v>8</v>
      </c>
      <c r="C18" s="219" t="s">
        <v>167</v>
      </c>
      <c r="D18" s="219" t="s">
        <v>256</v>
      </c>
      <c r="E18" s="234"/>
      <c r="F18" s="231"/>
      <c r="G18" s="232"/>
      <c r="H18" s="225" t="s">
        <v>168</v>
      </c>
      <c r="I18" s="229"/>
      <c r="J18" s="229"/>
      <c r="K18" s="230"/>
      <c r="L18" s="149">
        <f t="shared" si="4"/>
        <v>1080</v>
      </c>
      <c r="M18" s="335">
        <v>15</v>
      </c>
      <c r="N18" s="321">
        <f t="shared" si="3"/>
        <v>72</v>
      </c>
      <c r="O18" s="255"/>
      <c r="P18" s="251"/>
      <c r="Q18" s="252"/>
      <c r="R18" s="157" t="str">
        <f t="shared" si="5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6">
        <v>90</v>
      </c>
      <c r="AG18" s="386">
        <v>90</v>
      </c>
      <c r="AH18" s="386">
        <v>90</v>
      </c>
      <c r="AI18" s="386">
        <v>90</v>
      </c>
      <c r="AJ18" s="386">
        <v>90</v>
      </c>
      <c r="AK18" s="386">
        <v>90</v>
      </c>
      <c r="AL18" s="386">
        <v>90</v>
      </c>
      <c r="AM18" s="386">
        <v>90</v>
      </c>
      <c r="AN18" s="386">
        <v>90</v>
      </c>
      <c r="AO18" s="386">
        <v>90</v>
      </c>
      <c r="AP18" s="386">
        <v>90</v>
      </c>
      <c r="AQ18" s="386">
        <v>90</v>
      </c>
    </row>
    <row r="19" spans="2:44" ht="22.5" customHeight="1" x14ac:dyDescent="0.15">
      <c r="B19" s="20">
        <v>9</v>
      </c>
      <c r="C19" s="233" t="s">
        <v>243</v>
      </c>
      <c r="D19" s="233" t="s">
        <v>244</v>
      </c>
      <c r="E19" s="220"/>
      <c r="F19" s="231"/>
      <c r="G19" s="232"/>
      <c r="H19" s="225" t="s">
        <v>168</v>
      </c>
      <c r="I19" s="229"/>
      <c r="J19" s="328"/>
      <c r="K19" s="329"/>
      <c r="L19" s="149">
        <f t="shared" ref="L19" si="10">M19*N19</f>
        <v>5340</v>
      </c>
      <c r="M19" s="335">
        <v>5</v>
      </c>
      <c r="N19" s="321">
        <f t="shared" si="3"/>
        <v>1068</v>
      </c>
      <c r="O19" s="250"/>
      <c r="P19" s="251"/>
      <c r="Q19" s="252"/>
      <c r="R19" s="157" t="str">
        <f t="shared" ref="R19" si="11">IF(S19=N19,"○","相違あり")</f>
        <v>○</v>
      </c>
      <c r="S19" s="322">
        <f t="shared" ref="S19" si="12">SUM(T19:AE19)</f>
        <v>1068</v>
      </c>
      <c r="T19" s="332">
        <v>73</v>
      </c>
      <c r="U19" s="332">
        <v>76</v>
      </c>
      <c r="V19" s="332">
        <v>87</v>
      </c>
      <c r="W19" s="332">
        <v>174</v>
      </c>
      <c r="X19" s="332">
        <v>153</v>
      </c>
      <c r="Y19" s="332">
        <v>64</v>
      </c>
      <c r="Z19" s="332">
        <v>70</v>
      </c>
      <c r="AA19" s="332">
        <v>73</v>
      </c>
      <c r="AB19" s="332">
        <v>95</v>
      </c>
      <c r="AC19" s="332">
        <v>63</v>
      </c>
      <c r="AD19" s="332">
        <v>69</v>
      </c>
      <c r="AE19" s="332">
        <v>71</v>
      </c>
      <c r="AF19" s="386">
        <v>365</v>
      </c>
      <c r="AG19" s="386">
        <v>380</v>
      </c>
      <c r="AH19" s="386">
        <v>435</v>
      </c>
      <c r="AI19" s="386">
        <v>870</v>
      </c>
      <c r="AJ19" s="386">
        <v>765</v>
      </c>
      <c r="AK19" s="386">
        <v>320</v>
      </c>
      <c r="AL19" s="386">
        <v>350</v>
      </c>
      <c r="AM19" s="386">
        <v>365</v>
      </c>
      <c r="AN19" s="386">
        <v>475</v>
      </c>
      <c r="AO19" s="386">
        <v>315</v>
      </c>
      <c r="AP19" s="386">
        <v>345</v>
      </c>
      <c r="AQ19" s="386">
        <v>355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4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5"/>
        <v>○</v>
      </c>
      <c r="S20" s="322">
        <f t="shared" si="6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4"/>
        <v>0</v>
      </c>
      <c r="M21" s="248"/>
      <c r="N21" s="321">
        <f t="shared" si="3"/>
        <v>0</v>
      </c>
      <c r="O21" s="250"/>
      <c r="P21" s="251"/>
      <c r="Q21" s="252"/>
      <c r="R21" s="157" t="str">
        <f t="shared" si="5"/>
        <v>○</v>
      </c>
      <c r="S21" s="158">
        <f t="shared" si="6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4"/>
        <v>0</v>
      </c>
      <c r="M22" s="242"/>
      <c r="N22" s="321">
        <f t="shared" si="3"/>
        <v>0</v>
      </c>
      <c r="O22" s="247"/>
      <c r="P22" s="251"/>
      <c r="Q22" s="252"/>
      <c r="R22" s="157" t="str">
        <f t="shared" si="5"/>
        <v>○</v>
      </c>
      <c r="S22" s="158">
        <f t="shared" si="6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4"/>
        <v>0</v>
      </c>
      <c r="M23" s="242"/>
      <c r="N23" s="321">
        <f t="shared" si="3"/>
        <v>0</v>
      </c>
      <c r="O23" s="247"/>
      <c r="P23" s="245"/>
      <c r="Q23" s="252"/>
      <c r="R23" s="157" t="str">
        <f t="shared" si="5"/>
        <v>○</v>
      </c>
      <c r="S23" s="158">
        <f t="shared" si="6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248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158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33"/>
      <c r="E26" s="220"/>
      <c r="F26" s="227"/>
      <c r="G26" s="228"/>
      <c r="H26" s="225"/>
      <c r="I26" s="225"/>
      <c r="J26" s="225"/>
      <c r="K26" s="226"/>
      <c r="L26" s="149">
        <f t="shared" si="4"/>
        <v>0</v>
      </c>
      <c r="M26" s="242"/>
      <c r="N26" s="321">
        <f t="shared" si="3"/>
        <v>0</v>
      </c>
      <c r="O26" s="247"/>
      <c r="P26" s="245"/>
      <c r="Q26" s="252"/>
      <c r="R26" s="157" t="str">
        <f t="shared" si="5"/>
        <v>○</v>
      </c>
      <c r="S26" s="158">
        <f t="shared" si="6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x14ac:dyDescent="0.15">
      <c r="B27" s="20">
        <v>17</v>
      </c>
      <c r="C27" s="233"/>
      <c r="D27" s="233"/>
      <c r="E27" s="235"/>
      <c r="F27" s="227"/>
      <c r="G27" s="228"/>
      <c r="H27" s="225"/>
      <c r="I27" s="225"/>
      <c r="J27" s="225"/>
      <c r="K27" s="226"/>
      <c r="L27" s="149">
        <f t="shared" si="4"/>
        <v>0</v>
      </c>
      <c r="M27" s="242"/>
      <c r="N27" s="321">
        <f t="shared" si="3"/>
        <v>0</v>
      </c>
      <c r="O27" s="247"/>
      <c r="P27" s="245"/>
      <c r="Q27" s="252"/>
      <c r="R27" s="157" t="str">
        <f t="shared" si="5"/>
        <v>○</v>
      </c>
      <c r="S27" s="158">
        <f t="shared" si="6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</row>
    <row r="28" spans="2:44" s="267" customFormat="1" ht="22.5" customHeight="1" thickBot="1" x14ac:dyDescent="0.2">
      <c r="B28" s="287"/>
      <c r="C28" s="288"/>
      <c r="D28" s="289"/>
      <c r="E28" s="290"/>
      <c r="F28" s="293"/>
      <c r="G28" s="294"/>
      <c r="H28" s="291"/>
      <c r="I28" s="291"/>
      <c r="J28" s="291"/>
      <c r="K28" s="292"/>
      <c r="L28" s="295">
        <f t="shared" si="4"/>
        <v>0</v>
      </c>
      <c r="M28" s="296"/>
      <c r="N28" s="297"/>
      <c r="O28" s="298"/>
      <c r="P28" s="299"/>
      <c r="Q28" s="300"/>
      <c r="R28" s="301" t="str">
        <f t="shared" si="5"/>
        <v>○</v>
      </c>
      <c r="S28" s="302">
        <f t="shared" si="6"/>
        <v>0</v>
      </c>
      <c r="T28" s="303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5"/>
      <c r="AF28" s="306">
        <v>0</v>
      </c>
      <c r="AG28" s="307">
        <v>0</v>
      </c>
      <c r="AH28" s="307">
        <v>0</v>
      </c>
      <c r="AI28" s="307">
        <v>0</v>
      </c>
      <c r="AJ28" s="307">
        <v>0</v>
      </c>
      <c r="AK28" s="307">
        <v>0</v>
      </c>
      <c r="AL28" s="307">
        <v>0</v>
      </c>
      <c r="AM28" s="307">
        <v>0</v>
      </c>
      <c r="AN28" s="307">
        <v>0</v>
      </c>
      <c r="AO28" s="307">
        <v>0</v>
      </c>
      <c r="AP28" s="307">
        <v>0</v>
      </c>
      <c r="AQ28" s="307">
        <v>0</v>
      </c>
    </row>
    <row r="29" spans="2:44" s="267" customFormat="1" ht="22.5" customHeight="1" x14ac:dyDescent="0.15">
      <c r="B29" s="268"/>
      <c r="C29" s="269"/>
      <c r="D29" s="270"/>
      <c r="E29" s="271"/>
      <c r="F29" s="271"/>
      <c r="G29" s="175" t="s">
        <v>18</v>
      </c>
      <c r="H29" s="173">
        <f>L29/60</f>
        <v>779.83333333333337</v>
      </c>
      <c r="I29" s="1" t="s">
        <v>101</v>
      </c>
      <c r="J29" s="486" t="s">
        <v>18</v>
      </c>
      <c r="K29" s="487"/>
      <c r="L29" s="137">
        <f>SUM(L2:L28)</f>
        <v>46790</v>
      </c>
      <c r="M29" s="138">
        <f>SUM(M2:M28)</f>
        <v>75</v>
      </c>
      <c r="N29" s="138">
        <f>SUM(N2:N28)</f>
        <v>6810</v>
      </c>
      <c r="O29" s="139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52" t="s">
        <v>90</v>
      </c>
      <c r="AE29" s="453"/>
      <c r="AF29" s="272">
        <f t="shared" ref="AF29:AQ29" si="13">SUM(AF11:AF28)</f>
        <v>3385</v>
      </c>
      <c r="AG29" s="277">
        <f t="shared" si="13"/>
        <v>3430</v>
      </c>
      <c r="AH29" s="277">
        <f t="shared" si="13"/>
        <v>3845</v>
      </c>
      <c r="AI29" s="277">
        <f t="shared" si="13"/>
        <v>7400</v>
      </c>
      <c r="AJ29" s="277">
        <f t="shared" si="13"/>
        <v>6885</v>
      </c>
      <c r="AK29" s="277">
        <f t="shared" si="13"/>
        <v>3000</v>
      </c>
      <c r="AL29" s="277">
        <f t="shared" si="13"/>
        <v>3215</v>
      </c>
      <c r="AM29" s="277">
        <f t="shared" si="13"/>
        <v>3385</v>
      </c>
      <c r="AN29" s="277">
        <f t="shared" si="13"/>
        <v>4215</v>
      </c>
      <c r="AO29" s="277">
        <f t="shared" si="13"/>
        <v>2985</v>
      </c>
      <c r="AP29" s="277">
        <f t="shared" si="13"/>
        <v>3075</v>
      </c>
      <c r="AQ29" s="278">
        <f t="shared" si="13"/>
        <v>3230</v>
      </c>
    </row>
    <row r="30" spans="2:44" s="267" customFormat="1" ht="22.5" customHeight="1" thickBot="1" x14ac:dyDescent="0.2">
      <c r="B30" s="268"/>
      <c r="C30" s="270"/>
      <c r="D30" s="270"/>
      <c r="E30" s="271"/>
      <c r="F30" s="271"/>
      <c r="G30" s="175" t="s">
        <v>107</v>
      </c>
      <c r="H30" s="173">
        <f>L30/60</f>
        <v>755.83333333333337</v>
      </c>
      <c r="I30" s="1" t="s">
        <v>101</v>
      </c>
      <c r="J30" s="488" t="s">
        <v>1</v>
      </c>
      <c r="K30" s="489"/>
      <c r="L30" s="143">
        <f>SUMIF(H2:H28,"●",L2:L28)</f>
        <v>45350</v>
      </c>
      <c r="M30" s="144">
        <f>SUMIF(H2:H28,"●",M2:M28)</f>
        <v>55</v>
      </c>
      <c r="N30" s="144">
        <f>SUMIF(I2:I28,"●",N2:N28)</f>
        <v>72</v>
      </c>
      <c r="O30" s="145"/>
      <c r="P30" s="273"/>
      <c r="Q30" s="274"/>
      <c r="R30" s="275"/>
      <c r="S30" s="275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45" t="s">
        <v>91</v>
      </c>
      <c r="AE30" s="446"/>
      <c r="AF30" s="279">
        <f t="shared" ref="AF30" si="14">AF29/60</f>
        <v>56.416666666666664</v>
      </c>
      <c r="AG30" s="280">
        <f>AG29/60</f>
        <v>57.166666666666664</v>
      </c>
      <c r="AH30" s="280">
        <f t="shared" ref="AH30:AQ30" si="15">AH29/60</f>
        <v>64.083333333333329</v>
      </c>
      <c r="AI30" s="280">
        <f t="shared" si="15"/>
        <v>123.33333333333333</v>
      </c>
      <c r="AJ30" s="280">
        <f t="shared" si="15"/>
        <v>114.75</v>
      </c>
      <c r="AK30" s="280">
        <f t="shared" si="15"/>
        <v>50</v>
      </c>
      <c r="AL30" s="280">
        <f t="shared" si="15"/>
        <v>53.583333333333336</v>
      </c>
      <c r="AM30" s="280">
        <f t="shared" si="15"/>
        <v>56.416666666666664</v>
      </c>
      <c r="AN30" s="280">
        <f t="shared" si="15"/>
        <v>70.25</v>
      </c>
      <c r="AO30" s="280">
        <f t="shared" si="15"/>
        <v>49.75</v>
      </c>
      <c r="AP30" s="280">
        <f t="shared" si="15"/>
        <v>51.25</v>
      </c>
      <c r="AQ30" s="281">
        <f t="shared" si="15"/>
        <v>53.833333333333336</v>
      </c>
      <c r="AR30" s="340">
        <f>SUM(AF30:AQ30)</f>
        <v>800.83333333333337</v>
      </c>
    </row>
    <row r="31" spans="2:44" s="267" customFormat="1" ht="22.5" customHeight="1" thickBot="1" x14ac:dyDescent="0.2">
      <c r="B31" s="282"/>
      <c r="G31" s="174" t="s">
        <v>108</v>
      </c>
      <c r="H31" s="16">
        <f>L31/60</f>
        <v>24</v>
      </c>
      <c r="I31" s="1" t="s">
        <v>101</v>
      </c>
      <c r="J31" s="490" t="s">
        <v>19</v>
      </c>
      <c r="K31" s="491"/>
      <c r="L31" s="207">
        <f>L29-L30</f>
        <v>1440</v>
      </c>
      <c r="M31" s="208">
        <f t="shared" ref="M31:N31" si="16">M29-M30</f>
        <v>20</v>
      </c>
      <c r="N31" s="208">
        <f t="shared" si="16"/>
        <v>6738</v>
      </c>
      <c r="O31" s="209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466" t="s">
        <v>92</v>
      </c>
      <c r="AE31" s="467"/>
      <c r="AF31" s="283">
        <v>0</v>
      </c>
      <c r="AG31" s="283">
        <v>0</v>
      </c>
      <c r="AH31" s="283">
        <v>0</v>
      </c>
      <c r="AI31" s="283">
        <v>0</v>
      </c>
      <c r="AJ31" s="283">
        <v>0</v>
      </c>
      <c r="AK31" s="283"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4">
        <v>0</v>
      </c>
    </row>
    <row r="32" spans="2:44" s="267" customFormat="1" x14ac:dyDescent="0.15">
      <c r="B32" s="282"/>
      <c r="M32" s="285"/>
      <c r="N32" s="285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</row>
    <row r="33" spans="2:43" s="267" customFormat="1" x14ac:dyDescent="0.15">
      <c r="B33" s="282"/>
      <c r="M33" s="285"/>
      <c r="N33" s="285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</row>
    <row r="34" spans="2:43" s="267" customFormat="1" x14ac:dyDescent="0.15">
      <c r="B34" s="282"/>
      <c r="D34" s="286"/>
      <c r="M34" s="285"/>
      <c r="N34" s="285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</row>
    <row r="35" spans="2:43" s="267" customFormat="1" x14ac:dyDescent="0.15">
      <c r="B35" s="282"/>
      <c r="D35" s="286"/>
      <c r="M35" s="285"/>
      <c r="N35" s="285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</row>
    <row r="36" spans="2:43" s="267" customFormat="1" x14ac:dyDescent="0.15">
      <c r="B36" s="282"/>
      <c r="M36" s="285"/>
      <c r="N36" s="285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</row>
    <row r="37" spans="2:43" s="267" customFormat="1" x14ac:dyDescent="0.15">
      <c r="B37" s="282"/>
      <c r="M37" s="285"/>
      <c r="N37" s="285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</row>
    <row r="38" spans="2:43" s="267" customFormat="1" x14ac:dyDescent="0.15">
      <c r="B38" s="282"/>
      <c r="M38" s="285"/>
      <c r="N38" s="285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</row>
  </sheetData>
  <mergeCells count="53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9:AE29"/>
    <mergeCell ref="AG9:AG10"/>
    <mergeCell ref="AH9:AH10"/>
    <mergeCell ref="AI9:AI10"/>
    <mergeCell ref="AJ9:AJ10"/>
    <mergeCell ref="AK9:AK10"/>
    <mergeCell ref="AL9:AL10"/>
    <mergeCell ref="J29:K29"/>
    <mergeCell ref="J30:K30"/>
    <mergeCell ref="J31:K31"/>
    <mergeCell ref="AD31:AE31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30:AE30"/>
  </mergeCells>
  <phoneticPr fontId="5"/>
  <conditionalFormatting sqref="H26:H28 H20:H24 H11:H14">
    <cfRule type="cellIs" dxfId="64" priority="25" stopIfTrue="1" operator="equal">
      <formula>"●"</formula>
    </cfRule>
  </conditionalFormatting>
  <conditionalFormatting sqref="E26">
    <cfRule type="expression" dxfId="63" priority="23" stopIfTrue="1">
      <formula>"F15=●"</formula>
    </cfRule>
  </conditionalFormatting>
  <conditionalFormatting sqref="E26">
    <cfRule type="expression" dxfId="62" priority="22" stopIfTrue="1">
      <formula>"F15=●"</formula>
    </cfRule>
  </conditionalFormatting>
  <conditionalFormatting sqref="H25">
    <cfRule type="cellIs" dxfId="61" priority="10" stopIfTrue="1" operator="equal">
      <formula>"●"</formula>
    </cfRule>
  </conditionalFormatting>
  <conditionalFormatting sqref="H19">
    <cfRule type="cellIs" dxfId="60" priority="9" stopIfTrue="1" operator="equal">
      <formula>"●"</formula>
    </cfRule>
  </conditionalFormatting>
  <conditionalFormatting sqref="E18">
    <cfRule type="expression" dxfId="59" priority="7" stopIfTrue="1">
      <formula>"F15=●"</formula>
    </cfRule>
  </conditionalFormatting>
  <conditionalFormatting sqref="I8 I10 H15:H18">
    <cfRule type="cellIs" dxfId="58" priority="5" stopIfTrue="1" operator="equal">
      <formula>"●"</formula>
    </cfRule>
  </conditionalFormatting>
  <dataValidations count="3">
    <dataValidation type="list" allowBlank="1" showInputMessage="1" showErrorMessage="1" sqref="K983069:L983070 K917533:L917534 K851997:L851998 K786461:L786462 K720925:L720926 K655389:L655390 K589853:L589854 K524317:L524318 K458781:L458782 K393245:L393246 K327709:L327710 K262173:L262174 K196637:L196638 K131101:L131102 K65565:L65566" xr:uid="{00000000-0002-0000-0300-000000000000}">
      <formula1>"毎日,毎週,毎月,都度,毎年,その他"</formula1>
    </dataValidation>
    <dataValidation imeMode="off" allowBlank="1" showInputMessage="1" showErrorMessage="1" sqref="AF11:AQ27 T1:AE1048576 M11:N28" xr:uid="{00000000-0002-0000-0300-000001000000}"/>
    <dataValidation type="list" allowBlank="1" showInputMessage="1" showErrorMessage="1" sqref="F11:K28" xr:uid="{00000000-0002-0000-03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R36"/>
  <sheetViews>
    <sheetView view="pageBreakPreview" zoomScale="90" zoomScaleNormal="85" zoomScaleSheetLayoutView="90" workbookViewId="0">
      <pane xSplit="3" ySplit="10" topLeftCell="S26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2" width="6.375" style="1" customWidth="1"/>
    <col min="13" max="14" width="6.375" style="26" customWidth="1"/>
    <col min="15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VLOOKUP("合計",$G$11:$H$99,2,FALSE)</f>
        <v>113</v>
      </c>
      <c r="I1" s="1">
        <f>VLOOKUP("委託",$G$11:$H$99,2,FALSE)</f>
        <v>87</v>
      </c>
      <c r="J1" s="1">
        <f>VLOOKUP("職員",$G$11:$H$99,2,FALSE)</f>
        <v>26</v>
      </c>
      <c r="AF1" s="1">
        <f>VLOOKUP("合計(時間）",$AD$11:$AQ$99,3,FALSE)</f>
        <v>14.75</v>
      </c>
      <c r="AG1" s="1">
        <f>VLOOKUP("合計(時間）",$AD$11:$AQ$99,4,FALSE)</f>
        <v>7.75</v>
      </c>
      <c r="AH1" s="1">
        <f>VLOOKUP("合計(時間）",$AD$11:$AQ$99,5,FALSE)</f>
        <v>5.75</v>
      </c>
      <c r="AI1" s="1">
        <f>VLOOKUP("合計(時間）",$AD$11:$AQ$99,6,FALSE)</f>
        <v>5.75</v>
      </c>
      <c r="AJ1" s="1">
        <f>VLOOKUP("合計(時間）",$AD$11:$AQ$99,7,FALSE)</f>
        <v>11.75</v>
      </c>
      <c r="AK1" s="1">
        <f>VLOOKUP("合計(時間）",$AD$11:$AQ$99,8,FALSE)</f>
        <v>6.75</v>
      </c>
      <c r="AL1" s="1">
        <f>VLOOKUP("合計(時間）",$AD$11:$AQ$99,9,FALSE)</f>
        <v>5.75</v>
      </c>
      <c r="AM1" s="1">
        <f>VLOOKUP("合計(時間）",$AD$11:$AQ$99,10,FALSE)</f>
        <v>5.75</v>
      </c>
      <c r="AN1" s="1">
        <f>VLOOKUP("合計(時間）",$AD$11:$AQ$99,11,FALSE)</f>
        <v>5.75</v>
      </c>
      <c r="AO1" s="1">
        <f>VLOOKUP("合計(時間）",$AD$11:$AQ$99,12,FALSE)</f>
        <v>5.75</v>
      </c>
      <c r="AP1" s="1">
        <f>VLOOKUP("合計(時間）",$AD$11:$AQ$99,13,FALSE)</f>
        <v>5.75</v>
      </c>
      <c r="AQ1" s="1">
        <f>VLOOKUP("合計(時間）",$AD$11:$AQ$99,14,FALSE)</f>
        <v>5.75</v>
      </c>
    </row>
    <row r="2" spans="2:43" ht="19.5" customHeight="1" x14ac:dyDescent="0.15">
      <c r="B2" s="18" t="s">
        <v>41</v>
      </c>
      <c r="C2" s="15" t="s">
        <v>180</v>
      </c>
      <c r="D2" s="15"/>
      <c r="E2" s="325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211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482" t="s">
        <v>175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7"/>
      <c r="N5" s="27"/>
      <c r="O5" s="3"/>
      <c r="P5" s="3"/>
    </row>
    <row r="6" spans="2:43" ht="33" customHeight="1" x14ac:dyDescent="0.15">
      <c r="B6" s="17" t="s">
        <v>21</v>
      </c>
      <c r="C6" s="483" t="s">
        <v>237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28"/>
      <c r="N7" s="28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57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58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59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12" si="0">M11*N11</f>
        <v>450</v>
      </c>
      <c r="M11" s="331">
        <v>5</v>
      </c>
      <c r="N11" s="321">
        <f>S11</f>
        <v>90</v>
      </c>
      <c r="O11" s="255"/>
      <c r="P11" s="254"/>
      <c r="Q11" s="252"/>
      <c r="R11" s="157" t="str">
        <f t="shared" ref="R11:R12" si="1">IF(S11=N11,"○","相違あり")</f>
        <v>○</v>
      </c>
      <c r="S11" s="322">
        <f t="shared" ref="S11:S12" si="2">SUM(T11:AE11)</f>
        <v>90</v>
      </c>
      <c r="T11" s="332">
        <v>15</v>
      </c>
      <c r="U11" s="332">
        <v>8</v>
      </c>
      <c r="V11" s="332">
        <v>6</v>
      </c>
      <c r="W11" s="332">
        <v>6</v>
      </c>
      <c r="X11" s="332">
        <v>12</v>
      </c>
      <c r="Y11" s="332">
        <v>7</v>
      </c>
      <c r="Z11" s="332">
        <v>6</v>
      </c>
      <c r="AA11" s="332">
        <v>6</v>
      </c>
      <c r="AB11" s="332">
        <v>6</v>
      </c>
      <c r="AC11" s="332">
        <v>6</v>
      </c>
      <c r="AD11" s="332">
        <v>6</v>
      </c>
      <c r="AE11" s="332">
        <v>6</v>
      </c>
      <c r="AF11" s="386">
        <v>75</v>
      </c>
      <c r="AG11" s="386">
        <v>40</v>
      </c>
      <c r="AH11" s="386">
        <v>30</v>
      </c>
      <c r="AI11" s="386">
        <v>30</v>
      </c>
      <c r="AJ11" s="386">
        <v>60</v>
      </c>
      <c r="AK11" s="386">
        <v>35</v>
      </c>
      <c r="AL11" s="386">
        <v>30</v>
      </c>
      <c r="AM11" s="386">
        <v>30</v>
      </c>
      <c r="AN11" s="386">
        <v>30</v>
      </c>
      <c r="AO11" s="386">
        <v>30</v>
      </c>
      <c r="AP11" s="386">
        <v>30</v>
      </c>
      <c r="AQ11" s="386">
        <v>30</v>
      </c>
    </row>
    <row r="12" spans="2:43" ht="22.5" customHeight="1" x14ac:dyDescent="0.15">
      <c r="B12" s="20">
        <v>2</v>
      </c>
      <c r="C12" s="219" t="s">
        <v>155</v>
      </c>
      <c r="D12" s="219" t="s">
        <v>178</v>
      </c>
      <c r="E12" s="220" t="s">
        <v>154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900</v>
      </c>
      <c r="M12" s="331">
        <v>10</v>
      </c>
      <c r="N12" s="321">
        <f t="shared" ref="N12:N27" si="3">S12</f>
        <v>90</v>
      </c>
      <c r="O12" s="250"/>
      <c r="P12" s="251"/>
      <c r="Q12" s="252"/>
      <c r="R12" s="157" t="str">
        <f t="shared" si="1"/>
        <v>○</v>
      </c>
      <c r="S12" s="322">
        <f t="shared" si="2"/>
        <v>90</v>
      </c>
      <c r="T12" s="332">
        <v>15</v>
      </c>
      <c r="U12" s="332">
        <v>8</v>
      </c>
      <c r="V12" s="332">
        <v>6</v>
      </c>
      <c r="W12" s="332">
        <v>6</v>
      </c>
      <c r="X12" s="332">
        <v>12</v>
      </c>
      <c r="Y12" s="332">
        <v>7</v>
      </c>
      <c r="Z12" s="332">
        <v>6</v>
      </c>
      <c r="AA12" s="332">
        <v>6</v>
      </c>
      <c r="AB12" s="332">
        <v>6</v>
      </c>
      <c r="AC12" s="332">
        <v>6</v>
      </c>
      <c r="AD12" s="332">
        <v>6</v>
      </c>
      <c r="AE12" s="332">
        <v>6</v>
      </c>
      <c r="AF12" s="386">
        <v>150</v>
      </c>
      <c r="AG12" s="386">
        <v>80</v>
      </c>
      <c r="AH12" s="386">
        <v>60</v>
      </c>
      <c r="AI12" s="386">
        <v>60</v>
      </c>
      <c r="AJ12" s="386">
        <v>120</v>
      </c>
      <c r="AK12" s="386">
        <v>70</v>
      </c>
      <c r="AL12" s="386">
        <v>60</v>
      </c>
      <c r="AM12" s="386">
        <v>60</v>
      </c>
      <c r="AN12" s="386">
        <v>60</v>
      </c>
      <c r="AO12" s="386">
        <v>60</v>
      </c>
      <c r="AP12" s="386">
        <v>60</v>
      </c>
      <c r="AQ12" s="386">
        <v>60</v>
      </c>
    </row>
    <row r="13" spans="2:43" ht="22.5" customHeight="1" x14ac:dyDescent="0.15">
      <c r="B13" s="20">
        <v>3</v>
      </c>
      <c r="C13" s="219" t="s">
        <v>157</v>
      </c>
      <c r="D13" s="219" t="s">
        <v>158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ref="L13:L27" si="4">M13*N13</f>
        <v>450</v>
      </c>
      <c r="M13" s="331">
        <v>5</v>
      </c>
      <c r="N13" s="321">
        <f t="shared" si="3"/>
        <v>90</v>
      </c>
      <c r="O13" s="255"/>
      <c r="P13" s="254"/>
      <c r="Q13" s="252"/>
      <c r="R13" s="157" t="str">
        <f t="shared" ref="R13:R27" si="5">IF(S13=N13,"○","相違あり")</f>
        <v>○</v>
      </c>
      <c r="S13" s="322">
        <f t="shared" ref="S13:S27" si="6">SUM(T13:AE13)</f>
        <v>90</v>
      </c>
      <c r="T13" s="332">
        <v>15</v>
      </c>
      <c r="U13" s="332">
        <v>8</v>
      </c>
      <c r="V13" s="332">
        <v>6</v>
      </c>
      <c r="W13" s="332">
        <v>6</v>
      </c>
      <c r="X13" s="332">
        <v>12</v>
      </c>
      <c r="Y13" s="332">
        <v>7</v>
      </c>
      <c r="Z13" s="332">
        <v>6</v>
      </c>
      <c r="AA13" s="332">
        <v>6</v>
      </c>
      <c r="AB13" s="332">
        <v>6</v>
      </c>
      <c r="AC13" s="332">
        <v>6</v>
      </c>
      <c r="AD13" s="332">
        <v>6</v>
      </c>
      <c r="AE13" s="332">
        <v>6</v>
      </c>
      <c r="AF13" s="386">
        <v>75</v>
      </c>
      <c r="AG13" s="386">
        <v>40</v>
      </c>
      <c r="AH13" s="386">
        <v>30</v>
      </c>
      <c r="AI13" s="386">
        <v>30</v>
      </c>
      <c r="AJ13" s="386">
        <v>60</v>
      </c>
      <c r="AK13" s="386">
        <v>35</v>
      </c>
      <c r="AL13" s="386">
        <v>30</v>
      </c>
      <c r="AM13" s="386">
        <v>30</v>
      </c>
      <c r="AN13" s="386">
        <v>30</v>
      </c>
      <c r="AO13" s="386">
        <v>30</v>
      </c>
      <c r="AP13" s="386">
        <v>30</v>
      </c>
      <c r="AQ13" s="386">
        <v>30</v>
      </c>
    </row>
    <row r="14" spans="2:43" ht="22.5" customHeight="1" x14ac:dyDescent="0.15">
      <c r="B14" s="20">
        <v>4</v>
      </c>
      <c r="C14" s="219" t="s">
        <v>161</v>
      </c>
      <c r="D14" s="219" t="s">
        <v>162</v>
      </c>
      <c r="E14" s="220" t="s">
        <v>154</v>
      </c>
      <c r="F14" s="231"/>
      <c r="G14" s="232"/>
      <c r="H14" s="225" t="s">
        <v>168</v>
      </c>
      <c r="I14" s="229"/>
      <c r="J14" s="229"/>
      <c r="K14" s="230"/>
      <c r="L14" s="149">
        <f t="shared" ref="L14" si="7">M14*N14</f>
        <v>900</v>
      </c>
      <c r="M14" s="335">
        <v>10</v>
      </c>
      <c r="N14" s="321">
        <f t="shared" si="3"/>
        <v>90</v>
      </c>
      <c r="O14" s="250"/>
      <c r="P14" s="251"/>
      <c r="Q14" s="252"/>
      <c r="R14" s="157" t="str">
        <f t="shared" ref="R14" si="8">IF(S14=N14,"○","相違あり")</f>
        <v>○</v>
      </c>
      <c r="S14" s="322">
        <f t="shared" ref="S14" si="9">SUM(T14:AE14)</f>
        <v>90</v>
      </c>
      <c r="T14" s="332">
        <v>15</v>
      </c>
      <c r="U14" s="332">
        <v>8</v>
      </c>
      <c r="V14" s="332">
        <v>6</v>
      </c>
      <c r="W14" s="332">
        <v>6</v>
      </c>
      <c r="X14" s="332">
        <v>12</v>
      </c>
      <c r="Y14" s="332">
        <v>7</v>
      </c>
      <c r="Z14" s="332">
        <v>6</v>
      </c>
      <c r="AA14" s="332">
        <v>6</v>
      </c>
      <c r="AB14" s="332">
        <v>6</v>
      </c>
      <c r="AC14" s="332">
        <v>6</v>
      </c>
      <c r="AD14" s="332">
        <v>6</v>
      </c>
      <c r="AE14" s="332">
        <v>6</v>
      </c>
      <c r="AF14" s="386">
        <v>150</v>
      </c>
      <c r="AG14" s="386">
        <v>80</v>
      </c>
      <c r="AH14" s="386">
        <v>60</v>
      </c>
      <c r="AI14" s="386">
        <v>60</v>
      </c>
      <c r="AJ14" s="386">
        <v>120</v>
      </c>
      <c r="AK14" s="386">
        <v>70</v>
      </c>
      <c r="AL14" s="386">
        <v>60</v>
      </c>
      <c r="AM14" s="386">
        <v>60</v>
      </c>
      <c r="AN14" s="386">
        <v>60</v>
      </c>
      <c r="AO14" s="386">
        <v>60</v>
      </c>
      <c r="AP14" s="386">
        <v>60</v>
      </c>
      <c r="AQ14" s="386">
        <v>60</v>
      </c>
    </row>
    <row r="15" spans="2:43" ht="22.5" customHeight="1" x14ac:dyDescent="0.15">
      <c r="B15" s="20">
        <v>5</v>
      </c>
      <c r="C15" s="219" t="s">
        <v>163</v>
      </c>
      <c r="D15" s="219" t="s">
        <v>164</v>
      </c>
      <c r="E15" s="220" t="s">
        <v>171</v>
      </c>
      <c r="F15" s="231"/>
      <c r="G15" s="232"/>
      <c r="H15" s="225" t="s">
        <v>168</v>
      </c>
      <c r="I15" s="229"/>
      <c r="J15" s="229"/>
      <c r="K15" s="230"/>
      <c r="L15" s="149">
        <f>M15*N15</f>
        <v>900</v>
      </c>
      <c r="M15" s="335">
        <v>10</v>
      </c>
      <c r="N15" s="321">
        <f t="shared" si="3"/>
        <v>90</v>
      </c>
      <c r="O15" s="247"/>
      <c r="P15" s="245"/>
      <c r="Q15" s="252"/>
      <c r="R15" s="157" t="str">
        <f t="shared" si="5"/>
        <v>○</v>
      </c>
      <c r="S15" s="322">
        <f t="shared" si="6"/>
        <v>90</v>
      </c>
      <c r="T15" s="332">
        <v>15</v>
      </c>
      <c r="U15" s="332">
        <v>8</v>
      </c>
      <c r="V15" s="332">
        <v>6</v>
      </c>
      <c r="W15" s="332">
        <v>6</v>
      </c>
      <c r="X15" s="332">
        <v>12</v>
      </c>
      <c r="Y15" s="332">
        <v>7</v>
      </c>
      <c r="Z15" s="332">
        <v>6</v>
      </c>
      <c r="AA15" s="332">
        <v>6</v>
      </c>
      <c r="AB15" s="332">
        <v>6</v>
      </c>
      <c r="AC15" s="332">
        <v>6</v>
      </c>
      <c r="AD15" s="332">
        <v>6</v>
      </c>
      <c r="AE15" s="332">
        <v>6</v>
      </c>
      <c r="AF15" s="386">
        <v>150</v>
      </c>
      <c r="AG15" s="386">
        <v>80</v>
      </c>
      <c r="AH15" s="386">
        <v>60</v>
      </c>
      <c r="AI15" s="386">
        <v>60</v>
      </c>
      <c r="AJ15" s="386">
        <v>120</v>
      </c>
      <c r="AK15" s="386">
        <v>70</v>
      </c>
      <c r="AL15" s="386">
        <v>60</v>
      </c>
      <c r="AM15" s="386">
        <v>60</v>
      </c>
      <c r="AN15" s="386">
        <v>60</v>
      </c>
      <c r="AO15" s="386">
        <v>60</v>
      </c>
      <c r="AP15" s="386">
        <v>60</v>
      </c>
      <c r="AQ15" s="386">
        <v>60</v>
      </c>
    </row>
    <row r="16" spans="2:43" ht="22.5" customHeight="1" x14ac:dyDescent="0.15">
      <c r="B16" s="20">
        <v>6</v>
      </c>
      <c r="C16" s="219" t="s">
        <v>165</v>
      </c>
      <c r="D16" s="219"/>
      <c r="E16" s="220"/>
      <c r="F16" s="227"/>
      <c r="G16" s="228"/>
      <c r="H16" s="225"/>
      <c r="I16" s="225" t="s">
        <v>168</v>
      </c>
      <c r="J16" s="225"/>
      <c r="K16" s="226"/>
      <c r="L16" s="149">
        <f>M16*N16</f>
        <v>1170</v>
      </c>
      <c r="M16" s="335">
        <v>15</v>
      </c>
      <c r="N16" s="321">
        <f t="shared" si="3"/>
        <v>78</v>
      </c>
      <c r="O16" s="253"/>
      <c r="P16" s="251"/>
      <c r="Q16" s="252"/>
      <c r="R16" s="157" t="str">
        <f t="shared" si="5"/>
        <v>○</v>
      </c>
      <c r="S16" s="322">
        <f t="shared" si="6"/>
        <v>78</v>
      </c>
      <c r="T16" s="332">
        <v>14</v>
      </c>
      <c r="U16" s="332">
        <v>7</v>
      </c>
      <c r="V16" s="332">
        <v>5</v>
      </c>
      <c r="W16" s="332">
        <v>5</v>
      </c>
      <c r="X16" s="332">
        <v>11</v>
      </c>
      <c r="Y16" s="332">
        <v>6</v>
      </c>
      <c r="Z16" s="332">
        <v>5</v>
      </c>
      <c r="AA16" s="332">
        <v>5</v>
      </c>
      <c r="AB16" s="332">
        <v>5</v>
      </c>
      <c r="AC16" s="332">
        <v>5</v>
      </c>
      <c r="AD16" s="332">
        <v>5</v>
      </c>
      <c r="AE16" s="332">
        <v>5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</row>
    <row r="17" spans="2:44" ht="22.5" customHeight="1" x14ac:dyDescent="0.15">
      <c r="B17" s="20">
        <v>7</v>
      </c>
      <c r="C17" s="219" t="s">
        <v>166</v>
      </c>
      <c r="D17" s="219"/>
      <c r="E17" s="220"/>
      <c r="F17" s="231"/>
      <c r="G17" s="232"/>
      <c r="H17" s="225"/>
      <c r="I17" s="229"/>
      <c r="J17" s="229" t="s">
        <v>168</v>
      </c>
      <c r="K17" s="230"/>
      <c r="L17" s="149">
        <f t="shared" si="4"/>
        <v>390</v>
      </c>
      <c r="M17" s="335">
        <v>5</v>
      </c>
      <c r="N17" s="321">
        <f t="shared" si="3"/>
        <v>78</v>
      </c>
      <c r="O17" s="250"/>
      <c r="P17" s="251"/>
      <c r="Q17" s="252"/>
      <c r="R17" s="157" t="str">
        <f t="shared" si="5"/>
        <v>○</v>
      </c>
      <c r="S17" s="322">
        <f t="shared" si="6"/>
        <v>78</v>
      </c>
      <c r="T17" s="332">
        <v>14</v>
      </c>
      <c r="U17" s="332">
        <v>7</v>
      </c>
      <c r="V17" s="332">
        <v>5</v>
      </c>
      <c r="W17" s="332">
        <v>5</v>
      </c>
      <c r="X17" s="332">
        <v>11</v>
      </c>
      <c r="Y17" s="332">
        <v>6</v>
      </c>
      <c r="Z17" s="332">
        <v>5</v>
      </c>
      <c r="AA17" s="332">
        <v>5</v>
      </c>
      <c r="AB17" s="332">
        <v>5</v>
      </c>
      <c r="AC17" s="332">
        <v>5</v>
      </c>
      <c r="AD17" s="332">
        <v>5</v>
      </c>
      <c r="AE17" s="332">
        <v>5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</row>
    <row r="18" spans="2:44" ht="22.5" customHeight="1" x14ac:dyDescent="0.15">
      <c r="B18" s="20">
        <v>8</v>
      </c>
      <c r="C18" s="219" t="s">
        <v>167</v>
      </c>
      <c r="D18" s="219" t="s">
        <v>257</v>
      </c>
      <c r="E18" s="234"/>
      <c r="F18" s="231"/>
      <c r="G18" s="232"/>
      <c r="H18" s="225" t="s">
        <v>168</v>
      </c>
      <c r="I18" s="229"/>
      <c r="J18" s="229"/>
      <c r="K18" s="230"/>
      <c r="L18" s="149">
        <f t="shared" si="4"/>
        <v>1170</v>
      </c>
      <c r="M18" s="335">
        <v>15</v>
      </c>
      <c r="N18" s="321">
        <f t="shared" si="3"/>
        <v>78</v>
      </c>
      <c r="O18" s="255"/>
      <c r="P18" s="251"/>
      <c r="Q18" s="252"/>
      <c r="R18" s="157" t="str">
        <f t="shared" si="5"/>
        <v>○</v>
      </c>
      <c r="S18" s="322">
        <f>SUM(T18:AE18)</f>
        <v>78</v>
      </c>
      <c r="T18" s="332">
        <v>14</v>
      </c>
      <c r="U18" s="332">
        <v>7</v>
      </c>
      <c r="V18" s="332">
        <v>5</v>
      </c>
      <c r="W18" s="332">
        <v>5</v>
      </c>
      <c r="X18" s="332">
        <v>11</v>
      </c>
      <c r="Y18" s="332">
        <v>6</v>
      </c>
      <c r="Z18" s="332">
        <v>5</v>
      </c>
      <c r="AA18" s="332">
        <v>5</v>
      </c>
      <c r="AB18" s="332">
        <v>5</v>
      </c>
      <c r="AC18" s="332">
        <v>5</v>
      </c>
      <c r="AD18" s="332">
        <v>5</v>
      </c>
      <c r="AE18" s="332">
        <v>5</v>
      </c>
      <c r="AF18" s="386">
        <v>210</v>
      </c>
      <c r="AG18" s="386">
        <v>105</v>
      </c>
      <c r="AH18" s="386">
        <v>75</v>
      </c>
      <c r="AI18" s="386">
        <v>75</v>
      </c>
      <c r="AJ18" s="386">
        <v>165</v>
      </c>
      <c r="AK18" s="386">
        <v>90</v>
      </c>
      <c r="AL18" s="386">
        <v>75</v>
      </c>
      <c r="AM18" s="386">
        <v>75</v>
      </c>
      <c r="AN18" s="386">
        <v>75</v>
      </c>
      <c r="AO18" s="386">
        <v>75</v>
      </c>
      <c r="AP18" s="386">
        <v>75</v>
      </c>
      <c r="AQ18" s="386">
        <v>75</v>
      </c>
    </row>
    <row r="19" spans="2:44" ht="22.5" customHeight="1" x14ac:dyDescent="0.15">
      <c r="B19" s="20">
        <v>9</v>
      </c>
      <c r="C19" s="233" t="s">
        <v>243</v>
      </c>
      <c r="D19" s="233" t="s">
        <v>244</v>
      </c>
      <c r="E19" s="220"/>
      <c r="F19" s="231"/>
      <c r="G19" s="232"/>
      <c r="H19" s="225" t="s">
        <v>168</v>
      </c>
      <c r="I19" s="229"/>
      <c r="J19" s="229"/>
      <c r="K19" s="330"/>
      <c r="L19" s="149">
        <f t="shared" ref="L19" si="10">M19*N19</f>
        <v>450</v>
      </c>
      <c r="M19" s="335">
        <v>5</v>
      </c>
      <c r="N19" s="321">
        <f t="shared" si="3"/>
        <v>90</v>
      </c>
      <c r="O19" s="250"/>
      <c r="P19" s="251"/>
      <c r="Q19" s="252"/>
      <c r="R19" s="157" t="str">
        <f t="shared" ref="R19" si="11">IF(S19=N19,"○","相違あり")</f>
        <v>○</v>
      </c>
      <c r="S19" s="322">
        <f t="shared" ref="S19" si="12">SUM(T19:AE19)</f>
        <v>90</v>
      </c>
      <c r="T19" s="332">
        <v>15</v>
      </c>
      <c r="U19" s="332">
        <v>8</v>
      </c>
      <c r="V19" s="332">
        <v>6</v>
      </c>
      <c r="W19" s="332">
        <v>6</v>
      </c>
      <c r="X19" s="332">
        <v>12</v>
      </c>
      <c r="Y19" s="332">
        <v>7</v>
      </c>
      <c r="Z19" s="332">
        <v>6</v>
      </c>
      <c r="AA19" s="332">
        <v>6</v>
      </c>
      <c r="AB19" s="332">
        <v>6</v>
      </c>
      <c r="AC19" s="332">
        <v>6</v>
      </c>
      <c r="AD19" s="332">
        <v>6</v>
      </c>
      <c r="AE19" s="332">
        <v>6</v>
      </c>
      <c r="AF19" s="386">
        <v>75</v>
      </c>
      <c r="AG19" s="386">
        <v>40</v>
      </c>
      <c r="AH19" s="386">
        <v>30</v>
      </c>
      <c r="AI19" s="386">
        <v>30</v>
      </c>
      <c r="AJ19" s="386">
        <v>60</v>
      </c>
      <c r="AK19" s="386">
        <v>35</v>
      </c>
      <c r="AL19" s="386">
        <v>30</v>
      </c>
      <c r="AM19" s="386">
        <v>30</v>
      </c>
      <c r="AN19" s="386">
        <v>30</v>
      </c>
      <c r="AO19" s="386">
        <v>30</v>
      </c>
      <c r="AP19" s="386">
        <v>30</v>
      </c>
      <c r="AQ19" s="386">
        <v>30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4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5"/>
        <v>○</v>
      </c>
      <c r="S20" s="322">
        <f t="shared" si="6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4"/>
        <v>0</v>
      </c>
      <c r="M21" s="248"/>
      <c r="N21" s="321">
        <f t="shared" si="3"/>
        <v>0</v>
      </c>
      <c r="O21" s="250"/>
      <c r="P21" s="251"/>
      <c r="Q21" s="252"/>
      <c r="R21" s="157" t="str">
        <f t="shared" si="5"/>
        <v>○</v>
      </c>
      <c r="S21" s="158">
        <f t="shared" si="6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4"/>
        <v>0</v>
      </c>
      <c r="M22" s="242"/>
      <c r="N22" s="321">
        <f t="shared" si="3"/>
        <v>0</v>
      </c>
      <c r="O22" s="247"/>
      <c r="P22" s="251"/>
      <c r="Q22" s="252"/>
      <c r="R22" s="157" t="str">
        <f t="shared" si="5"/>
        <v>○</v>
      </c>
      <c r="S22" s="158">
        <f t="shared" si="6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4"/>
        <v>0</v>
      </c>
      <c r="M23" s="242"/>
      <c r="N23" s="321">
        <f t="shared" si="3"/>
        <v>0</v>
      </c>
      <c r="O23" s="247"/>
      <c r="P23" s="245"/>
      <c r="Q23" s="252"/>
      <c r="R23" s="157" t="str">
        <f t="shared" si="5"/>
        <v>○</v>
      </c>
      <c r="S23" s="158">
        <f t="shared" si="6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248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158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248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158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33"/>
      <c r="E26" s="235"/>
      <c r="F26" s="227"/>
      <c r="G26" s="228"/>
      <c r="H26" s="225"/>
      <c r="I26" s="225"/>
      <c r="J26" s="225"/>
      <c r="K26" s="226"/>
      <c r="L26" s="149">
        <f t="shared" si="4"/>
        <v>0</v>
      </c>
      <c r="M26" s="242"/>
      <c r="N26" s="321">
        <f t="shared" si="3"/>
        <v>0</v>
      </c>
      <c r="O26" s="247"/>
      <c r="P26" s="245"/>
      <c r="Q26" s="252"/>
      <c r="R26" s="157" t="str">
        <f t="shared" si="5"/>
        <v>○</v>
      </c>
      <c r="S26" s="158">
        <f t="shared" si="6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4"/>
        <v>0</v>
      </c>
      <c r="M27" s="256"/>
      <c r="N27" s="321">
        <f t="shared" si="3"/>
        <v>0</v>
      </c>
      <c r="O27" s="258"/>
      <c r="P27" s="259"/>
      <c r="Q27" s="260"/>
      <c r="R27" s="157" t="str">
        <f t="shared" si="5"/>
        <v>○</v>
      </c>
      <c r="S27" s="158">
        <f t="shared" si="6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113</v>
      </c>
      <c r="I28" s="1" t="s">
        <v>101</v>
      </c>
      <c r="J28" s="310" t="s">
        <v>18</v>
      </c>
      <c r="K28" s="311"/>
      <c r="L28" s="137">
        <f>SUM(L1:L27)</f>
        <v>6780</v>
      </c>
      <c r="M28" s="138">
        <f>SUM(M1:M27)</f>
        <v>80</v>
      </c>
      <c r="N28" s="138">
        <f>SUM(N1:N27)</f>
        <v>774</v>
      </c>
      <c r="O28" s="139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52" t="s">
        <v>90</v>
      </c>
      <c r="AE28" s="453"/>
      <c r="AF28" s="272">
        <f t="shared" ref="AF28:AQ28" si="13">SUM(AF11:AF27)</f>
        <v>885</v>
      </c>
      <c r="AG28" s="277">
        <f t="shared" si="13"/>
        <v>465</v>
      </c>
      <c r="AH28" s="277">
        <f t="shared" si="13"/>
        <v>345</v>
      </c>
      <c r="AI28" s="277">
        <f t="shared" si="13"/>
        <v>345</v>
      </c>
      <c r="AJ28" s="277">
        <f t="shared" si="13"/>
        <v>705</v>
      </c>
      <c r="AK28" s="277">
        <f t="shared" si="13"/>
        <v>405</v>
      </c>
      <c r="AL28" s="277">
        <f t="shared" si="13"/>
        <v>345</v>
      </c>
      <c r="AM28" s="277">
        <f t="shared" si="13"/>
        <v>345</v>
      </c>
      <c r="AN28" s="277">
        <f t="shared" si="13"/>
        <v>345</v>
      </c>
      <c r="AO28" s="277">
        <f t="shared" si="13"/>
        <v>345</v>
      </c>
      <c r="AP28" s="277">
        <f t="shared" si="13"/>
        <v>345</v>
      </c>
      <c r="AQ28" s="278">
        <f t="shared" si="13"/>
        <v>345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173">
        <f>L29/60</f>
        <v>87</v>
      </c>
      <c r="I29" s="1" t="s">
        <v>101</v>
      </c>
      <c r="J29" s="312" t="s">
        <v>1</v>
      </c>
      <c r="K29" s="313"/>
      <c r="L29" s="143">
        <f>SUMIF(H1:H27,"●",L1:L27)</f>
        <v>5220</v>
      </c>
      <c r="M29" s="144">
        <f>SUMIF(H1:H27,"●",M1:M27)</f>
        <v>60</v>
      </c>
      <c r="N29" s="144">
        <f>SUMIF(I1:I27,"●",N1:N27)</f>
        <v>78</v>
      </c>
      <c r="O29" s="145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45" t="s">
        <v>91</v>
      </c>
      <c r="AE29" s="446"/>
      <c r="AF29" s="279">
        <f t="shared" ref="AF29" si="14">AF28/60</f>
        <v>14.75</v>
      </c>
      <c r="AG29" s="280">
        <f>AG28/60</f>
        <v>7.75</v>
      </c>
      <c r="AH29" s="280">
        <f t="shared" ref="AH29:AQ29" si="15">AH28/60</f>
        <v>5.75</v>
      </c>
      <c r="AI29" s="280">
        <f t="shared" si="15"/>
        <v>5.75</v>
      </c>
      <c r="AJ29" s="280">
        <f t="shared" si="15"/>
        <v>11.75</v>
      </c>
      <c r="AK29" s="280">
        <f t="shared" si="15"/>
        <v>6.75</v>
      </c>
      <c r="AL29" s="280">
        <f t="shared" si="15"/>
        <v>5.75</v>
      </c>
      <c r="AM29" s="280">
        <f t="shared" si="15"/>
        <v>5.75</v>
      </c>
      <c r="AN29" s="280">
        <f t="shared" si="15"/>
        <v>5.75</v>
      </c>
      <c r="AO29" s="280">
        <f t="shared" si="15"/>
        <v>5.75</v>
      </c>
      <c r="AP29" s="280">
        <f t="shared" si="15"/>
        <v>5.75</v>
      </c>
      <c r="AQ29" s="281">
        <f t="shared" si="15"/>
        <v>5.75</v>
      </c>
      <c r="AR29" s="340">
        <f>SUM(AF29:AQ29)</f>
        <v>87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26</v>
      </c>
      <c r="I30" s="1" t="s">
        <v>101</v>
      </c>
      <c r="J30" s="314" t="s">
        <v>19</v>
      </c>
      <c r="K30" s="315"/>
      <c r="L30" s="207">
        <f>L28-L29</f>
        <v>1560</v>
      </c>
      <c r="M30" s="208">
        <f t="shared" ref="M30:N30" si="16">M28-M29</f>
        <v>20</v>
      </c>
      <c r="N30" s="208">
        <f t="shared" si="16"/>
        <v>696</v>
      </c>
      <c r="O30" s="209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6" t="s">
        <v>92</v>
      </c>
      <c r="AE30" s="467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65"/>
      <c r="N31" s="265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65"/>
      <c r="N32" s="265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65"/>
      <c r="N33" s="265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65"/>
      <c r="N34" s="265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65"/>
      <c r="N35" s="265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65"/>
      <c r="N36" s="265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0">
    <mergeCell ref="F2:G2"/>
    <mergeCell ref="H2:M2"/>
    <mergeCell ref="C4:E4"/>
    <mergeCell ref="G4:Q4"/>
    <mergeCell ref="C6:Q6"/>
    <mergeCell ref="B8:B10"/>
    <mergeCell ref="C8:C10"/>
    <mergeCell ref="D8:D10"/>
    <mergeCell ref="E8:E10"/>
    <mergeCell ref="F8:K8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</mergeCells>
  <phoneticPr fontId="5"/>
  <conditionalFormatting sqref="H26:H27 H20:H24 H11:H14">
    <cfRule type="cellIs" dxfId="57" priority="29" stopIfTrue="1" operator="equal">
      <formula>"●"</formula>
    </cfRule>
  </conditionalFormatting>
  <conditionalFormatting sqref="H25">
    <cfRule type="cellIs" dxfId="56" priority="11" stopIfTrue="1" operator="equal">
      <formula>"●"</formula>
    </cfRule>
  </conditionalFormatting>
  <conditionalFormatting sqref="E18">
    <cfRule type="expression" dxfId="55" priority="8" stopIfTrue="1">
      <formula>"F15=●"</formula>
    </cfRule>
  </conditionalFormatting>
  <conditionalFormatting sqref="I8 I10 H15:H18">
    <cfRule type="cellIs" dxfId="54" priority="6" stopIfTrue="1" operator="equal">
      <formula>"●"</formula>
    </cfRule>
  </conditionalFormatting>
  <conditionalFormatting sqref="H19">
    <cfRule type="cellIs" dxfId="53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400-000000000000}">
      <formula1>"毎日,毎週,毎月,都度,毎年,その他"</formula1>
    </dataValidation>
    <dataValidation imeMode="off" allowBlank="1" showInputMessage="1" showErrorMessage="1" sqref="U28:AE1048576 U1:AE10 M11:N27 U11:AQ27 T1:T1048576" xr:uid="{00000000-0002-0000-0400-000001000000}"/>
    <dataValidation type="list" allowBlank="1" showInputMessage="1" showErrorMessage="1" sqref="F11:K27" xr:uid="{00000000-0002-0000-04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R36"/>
  <sheetViews>
    <sheetView view="pageBreakPreview" zoomScaleNormal="85" zoomScaleSheetLayoutView="100" workbookViewId="0">
      <pane xSplit="3" ySplit="10" topLeftCell="V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4" x14ac:dyDescent="0.15">
      <c r="H1" s="1">
        <f>VLOOKUP("合計",$G$11:$H$99,2,FALSE)</f>
        <v>168</v>
      </c>
      <c r="I1" s="1">
        <f>VLOOKUP("委託",$G$11:$H$99,2,FALSE)</f>
        <v>144</v>
      </c>
      <c r="J1" s="1">
        <f>VLOOKUP("職員",$G$11:$H$99,2,FALSE)</f>
        <v>24</v>
      </c>
      <c r="AF1" s="1">
        <f>VLOOKUP("合計(時間）",$AD$11:$AQ$99,3,FALSE)</f>
        <v>12</v>
      </c>
      <c r="AG1" s="1">
        <f>VLOOKUP("合計(時間）",$AD$11:$AQ$99,4,FALSE)</f>
        <v>9.0833333333333339</v>
      </c>
      <c r="AH1" s="1">
        <f>VLOOKUP("合計(時間）",$AD$11:$AQ$99,5,FALSE)</f>
        <v>12</v>
      </c>
      <c r="AI1" s="1">
        <f>VLOOKUP("合計(時間）",$AD$11:$AQ$99,6,FALSE)</f>
        <v>9.0833333333333339</v>
      </c>
      <c r="AJ1" s="1">
        <f>VLOOKUP("合計(時間）",$AD$11:$AQ$99,7,FALSE)</f>
        <v>9.0833333333333339</v>
      </c>
      <c r="AK1" s="1">
        <f>VLOOKUP("合計(時間）",$AD$11:$AQ$99,8,FALSE)</f>
        <v>12</v>
      </c>
      <c r="AL1" s="1">
        <f>VLOOKUP("合計(時間）",$AD$11:$AQ$99,9,FALSE)</f>
        <v>12</v>
      </c>
      <c r="AM1" s="1">
        <f>VLOOKUP("合計(時間）",$AD$11:$AQ$99,10,FALSE)</f>
        <v>12</v>
      </c>
      <c r="AN1" s="1">
        <f>VLOOKUP("合計(時間）",$AD$11:$AQ$99,11,FALSE)</f>
        <v>17.833333333333332</v>
      </c>
      <c r="AO1" s="1">
        <f>VLOOKUP("合計(時間）",$AD$11:$AQ$99,12,FALSE)</f>
        <v>17.833333333333332</v>
      </c>
      <c r="AP1" s="1">
        <f>VLOOKUP("合計(時間）",$AD$11:$AQ$99,13,FALSE)</f>
        <v>12</v>
      </c>
      <c r="AQ1" s="1">
        <f>VLOOKUP("合計(時間）",$AD$11:$AQ$99,14,FALSE)</f>
        <v>9.0833333333333339</v>
      </c>
    </row>
    <row r="2" spans="2:44" ht="19.5" customHeight="1" x14ac:dyDescent="0.15">
      <c r="B2" s="18" t="s">
        <v>41</v>
      </c>
      <c r="C2" s="15" t="s">
        <v>193</v>
      </c>
      <c r="D2" s="15"/>
      <c r="E2" s="350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50"/>
      <c r="R2" s="180"/>
      <c r="S2" s="180"/>
    </row>
    <row r="3" spans="2:44" ht="12" customHeight="1" x14ac:dyDescent="0.15">
      <c r="B3" s="19"/>
    </row>
    <row r="4" spans="2:44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482" t="s">
        <v>176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4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4" ht="33" customHeight="1" x14ac:dyDescent="0.15">
      <c r="B6" s="17" t="s">
        <v>21</v>
      </c>
      <c r="C6" s="483" t="s">
        <v>177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4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4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4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4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4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7" si="0">M11*N11</f>
        <v>1080</v>
      </c>
      <c r="M11" s="331">
        <v>5</v>
      </c>
      <c r="N11" s="321">
        <f>S11</f>
        <v>216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216</v>
      </c>
      <c r="T11" s="332">
        <v>18</v>
      </c>
      <c r="U11" s="332">
        <v>13</v>
      </c>
      <c r="V11" s="332">
        <v>18</v>
      </c>
      <c r="W11" s="332">
        <v>13</v>
      </c>
      <c r="X11" s="332">
        <v>13</v>
      </c>
      <c r="Y11" s="332">
        <v>18</v>
      </c>
      <c r="Z11" s="332">
        <v>18</v>
      </c>
      <c r="AA11" s="332">
        <v>18</v>
      </c>
      <c r="AB11" s="332">
        <v>28</v>
      </c>
      <c r="AC11" s="332">
        <v>28</v>
      </c>
      <c r="AD11" s="332">
        <v>18</v>
      </c>
      <c r="AE11" s="332">
        <v>13</v>
      </c>
      <c r="AF11" s="386">
        <v>90</v>
      </c>
      <c r="AG11" s="386">
        <v>65</v>
      </c>
      <c r="AH11" s="386">
        <v>90</v>
      </c>
      <c r="AI11" s="386">
        <v>65</v>
      </c>
      <c r="AJ11" s="386">
        <v>65</v>
      </c>
      <c r="AK11" s="386">
        <v>90</v>
      </c>
      <c r="AL11" s="386">
        <v>90</v>
      </c>
      <c r="AM11" s="386">
        <v>90</v>
      </c>
      <c r="AN11" s="386">
        <v>140</v>
      </c>
      <c r="AO11" s="386">
        <v>140</v>
      </c>
      <c r="AP11" s="386">
        <v>90</v>
      </c>
      <c r="AQ11" s="386">
        <v>65</v>
      </c>
      <c r="AR11" s="341">
        <f>SUM(AF11:AQ11)</f>
        <v>1080</v>
      </c>
    </row>
    <row r="12" spans="2:44" ht="22.5" customHeight="1" x14ac:dyDescent="0.15">
      <c r="B12" s="20">
        <v>2</v>
      </c>
      <c r="C12" s="219" t="s">
        <v>155</v>
      </c>
      <c r="D12" s="219" t="s">
        <v>170</v>
      </c>
      <c r="E12" s="220" t="s">
        <v>230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2160</v>
      </c>
      <c r="M12" s="331">
        <v>10</v>
      </c>
      <c r="N12" s="321">
        <f t="shared" ref="N12:N25" si="3">S12</f>
        <v>216</v>
      </c>
      <c r="O12" s="250"/>
      <c r="P12" s="251"/>
      <c r="Q12" s="252"/>
      <c r="R12" s="157" t="str">
        <f t="shared" si="1"/>
        <v>○</v>
      </c>
      <c r="S12" s="322">
        <f t="shared" si="2"/>
        <v>216</v>
      </c>
      <c r="T12" s="332">
        <v>18</v>
      </c>
      <c r="U12" s="332">
        <v>13</v>
      </c>
      <c r="V12" s="332">
        <v>18</v>
      </c>
      <c r="W12" s="332">
        <v>13</v>
      </c>
      <c r="X12" s="332">
        <v>13</v>
      </c>
      <c r="Y12" s="332">
        <v>18</v>
      </c>
      <c r="Z12" s="332">
        <v>18</v>
      </c>
      <c r="AA12" s="332">
        <v>18</v>
      </c>
      <c r="AB12" s="332">
        <v>28</v>
      </c>
      <c r="AC12" s="332">
        <v>28</v>
      </c>
      <c r="AD12" s="332">
        <v>18</v>
      </c>
      <c r="AE12" s="332">
        <v>13</v>
      </c>
      <c r="AF12" s="386">
        <v>180</v>
      </c>
      <c r="AG12" s="386">
        <v>130</v>
      </c>
      <c r="AH12" s="386">
        <v>180</v>
      </c>
      <c r="AI12" s="386">
        <v>130</v>
      </c>
      <c r="AJ12" s="386">
        <v>130</v>
      </c>
      <c r="AK12" s="386">
        <v>180</v>
      </c>
      <c r="AL12" s="386">
        <v>180</v>
      </c>
      <c r="AM12" s="386">
        <v>180</v>
      </c>
      <c r="AN12" s="386">
        <v>280</v>
      </c>
      <c r="AO12" s="386">
        <v>280</v>
      </c>
      <c r="AP12" s="386">
        <v>180</v>
      </c>
      <c r="AQ12" s="386">
        <v>130</v>
      </c>
      <c r="AR12" s="341">
        <f t="shared" ref="AR12:AR27" si="4">SUM(AF12:AQ12)</f>
        <v>2160</v>
      </c>
    </row>
    <row r="13" spans="2:44" ht="22.5" customHeight="1" x14ac:dyDescent="0.15">
      <c r="B13" s="20">
        <v>3</v>
      </c>
      <c r="C13" s="219" t="s">
        <v>161</v>
      </c>
      <c r="D13" s="219" t="s">
        <v>162</v>
      </c>
      <c r="E13" s="220" t="s">
        <v>154</v>
      </c>
      <c r="F13" s="227"/>
      <c r="G13" s="228"/>
      <c r="H13" s="225" t="s">
        <v>168</v>
      </c>
      <c r="I13" s="225"/>
      <c r="J13" s="225"/>
      <c r="K13" s="226"/>
      <c r="L13" s="149">
        <f t="shared" si="0"/>
        <v>1080</v>
      </c>
      <c r="M13" s="331">
        <v>5</v>
      </c>
      <c r="N13" s="321">
        <f t="shared" si="3"/>
        <v>216</v>
      </c>
      <c r="O13" s="255"/>
      <c r="P13" s="254"/>
      <c r="Q13" s="252"/>
      <c r="R13" s="157" t="str">
        <f t="shared" si="1"/>
        <v>○</v>
      </c>
      <c r="S13" s="322">
        <f t="shared" si="2"/>
        <v>216</v>
      </c>
      <c r="T13" s="332">
        <v>18</v>
      </c>
      <c r="U13" s="332">
        <v>13</v>
      </c>
      <c r="V13" s="332">
        <v>18</v>
      </c>
      <c r="W13" s="332">
        <v>13</v>
      </c>
      <c r="X13" s="332">
        <v>13</v>
      </c>
      <c r="Y13" s="332">
        <v>18</v>
      </c>
      <c r="Z13" s="332">
        <v>18</v>
      </c>
      <c r="AA13" s="332">
        <v>18</v>
      </c>
      <c r="AB13" s="332">
        <v>28</v>
      </c>
      <c r="AC13" s="332">
        <v>28</v>
      </c>
      <c r="AD13" s="332">
        <v>18</v>
      </c>
      <c r="AE13" s="332">
        <v>13</v>
      </c>
      <c r="AF13" s="386">
        <v>90</v>
      </c>
      <c r="AG13" s="386">
        <v>65</v>
      </c>
      <c r="AH13" s="386">
        <v>90</v>
      </c>
      <c r="AI13" s="386">
        <v>65</v>
      </c>
      <c r="AJ13" s="386">
        <v>65</v>
      </c>
      <c r="AK13" s="386">
        <v>90</v>
      </c>
      <c r="AL13" s="386">
        <v>90</v>
      </c>
      <c r="AM13" s="386">
        <v>90</v>
      </c>
      <c r="AN13" s="386">
        <v>140</v>
      </c>
      <c r="AO13" s="386">
        <v>140</v>
      </c>
      <c r="AP13" s="386">
        <v>90</v>
      </c>
      <c r="AQ13" s="386">
        <v>65</v>
      </c>
      <c r="AR13" s="341">
        <f t="shared" si="4"/>
        <v>1080</v>
      </c>
    </row>
    <row r="14" spans="2:44" ht="22.5" customHeight="1" x14ac:dyDescent="0.15">
      <c r="B14" s="20">
        <v>4</v>
      </c>
      <c r="C14" s="219" t="s">
        <v>163</v>
      </c>
      <c r="D14" s="219" t="s">
        <v>164</v>
      </c>
      <c r="E14" s="220" t="s">
        <v>171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2160</v>
      </c>
      <c r="M14" s="335">
        <v>10</v>
      </c>
      <c r="N14" s="321">
        <f t="shared" si="3"/>
        <v>216</v>
      </c>
      <c r="O14" s="250"/>
      <c r="P14" s="251"/>
      <c r="Q14" s="252"/>
      <c r="R14" s="157" t="str">
        <f t="shared" si="1"/>
        <v>○</v>
      </c>
      <c r="S14" s="322">
        <f t="shared" si="2"/>
        <v>216</v>
      </c>
      <c r="T14" s="332">
        <v>18</v>
      </c>
      <c r="U14" s="332">
        <v>13</v>
      </c>
      <c r="V14" s="332">
        <v>18</v>
      </c>
      <c r="W14" s="332">
        <v>13</v>
      </c>
      <c r="X14" s="332">
        <v>13</v>
      </c>
      <c r="Y14" s="332">
        <v>18</v>
      </c>
      <c r="Z14" s="332">
        <v>18</v>
      </c>
      <c r="AA14" s="332">
        <v>18</v>
      </c>
      <c r="AB14" s="332">
        <v>28</v>
      </c>
      <c r="AC14" s="332">
        <v>28</v>
      </c>
      <c r="AD14" s="332">
        <v>18</v>
      </c>
      <c r="AE14" s="332">
        <v>13</v>
      </c>
      <c r="AF14" s="386">
        <v>180</v>
      </c>
      <c r="AG14" s="386">
        <v>130</v>
      </c>
      <c r="AH14" s="386">
        <v>180</v>
      </c>
      <c r="AI14" s="386">
        <v>130</v>
      </c>
      <c r="AJ14" s="386">
        <v>130</v>
      </c>
      <c r="AK14" s="386">
        <v>180</v>
      </c>
      <c r="AL14" s="386">
        <v>180</v>
      </c>
      <c r="AM14" s="386">
        <v>180</v>
      </c>
      <c r="AN14" s="386">
        <v>280</v>
      </c>
      <c r="AO14" s="386">
        <v>280</v>
      </c>
      <c r="AP14" s="386">
        <v>180</v>
      </c>
      <c r="AQ14" s="386">
        <v>130</v>
      </c>
      <c r="AR14" s="341">
        <f t="shared" si="4"/>
        <v>2160</v>
      </c>
    </row>
    <row r="15" spans="2:44" ht="22.5" customHeight="1" x14ac:dyDescent="0.15">
      <c r="B15" s="20">
        <v>5</v>
      </c>
      <c r="C15" s="219" t="s">
        <v>165</v>
      </c>
      <c r="D15" s="219"/>
      <c r="E15" s="220"/>
      <c r="F15" s="231"/>
      <c r="G15" s="232"/>
      <c r="H15" s="225"/>
      <c r="I15" s="229" t="s">
        <v>168</v>
      </c>
      <c r="J15" s="229"/>
      <c r="K15" s="230"/>
      <c r="L15" s="149">
        <f>M15*N15</f>
        <v>1080</v>
      </c>
      <c r="M15" s="335">
        <v>15</v>
      </c>
      <c r="N15" s="321">
        <f t="shared" si="3"/>
        <v>72</v>
      </c>
      <c r="O15" s="247"/>
      <c r="P15" s="245"/>
      <c r="Q15" s="252"/>
      <c r="R15" s="157" t="str">
        <f t="shared" si="1"/>
        <v>○</v>
      </c>
      <c r="S15" s="322">
        <f t="shared" si="2"/>
        <v>72</v>
      </c>
      <c r="T15" s="332">
        <v>6</v>
      </c>
      <c r="U15" s="332">
        <v>6</v>
      </c>
      <c r="V15" s="332">
        <v>6</v>
      </c>
      <c r="W15" s="332">
        <v>6</v>
      </c>
      <c r="X15" s="332">
        <v>6</v>
      </c>
      <c r="Y15" s="332">
        <v>6</v>
      </c>
      <c r="Z15" s="332">
        <v>6</v>
      </c>
      <c r="AA15" s="332">
        <v>6</v>
      </c>
      <c r="AB15" s="332">
        <v>6</v>
      </c>
      <c r="AC15" s="332">
        <v>6</v>
      </c>
      <c r="AD15" s="332">
        <v>6</v>
      </c>
      <c r="AE15" s="332">
        <v>6</v>
      </c>
      <c r="AF15" s="386">
        <v>0</v>
      </c>
      <c r="AG15" s="386">
        <v>0</v>
      </c>
      <c r="AH15" s="386">
        <v>0</v>
      </c>
      <c r="AI15" s="386">
        <v>0</v>
      </c>
      <c r="AJ15" s="386">
        <v>0</v>
      </c>
      <c r="AK15" s="386">
        <v>0</v>
      </c>
      <c r="AL15" s="386">
        <v>0</v>
      </c>
      <c r="AM15" s="386">
        <v>0</v>
      </c>
      <c r="AN15" s="386">
        <v>0</v>
      </c>
      <c r="AO15" s="386">
        <v>0</v>
      </c>
      <c r="AP15" s="386">
        <v>0</v>
      </c>
      <c r="AQ15" s="386">
        <v>0</v>
      </c>
      <c r="AR15" s="341">
        <f t="shared" si="4"/>
        <v>0</v>
      </c>
    </row>
    <row r="16" spans="2:44" ht="22.5" customHeight="1" x14ac:dyDescent="0.15">
      <c r="B16" s="20">
        <v>6</v>
      </c>
      <c r="C16" s="219" t="s">
        <v>166</v>
      </c>
      <c r="D16" s="219"/>
      <c r="E16" s="220"/>
      <c r="F16" s="227"/>
      <c r="G16" s="228"/>
      <c r="H16" s="225"/>
      <c r="I16" s="225"/>
      <c r="J16" s="225" t="s">
        <v>168</v>
      </c>
      <c r="K16" s="226"/>
      <c r="L16" s="149">
        <f>M16*N16</f>
        <v>360</v>
      </c>
      <c r="M16" s="335">
        <v>5</v>
      </c>
      <c r="N16" s="321">
        <f t="shared" si="3"/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  <c r="AR16" s="341">
        <f t="shared" si="4"/>
        <v>0</v>
      </c>
    </row>
    <row r="17" spans="2:44" ht="22.5" customHeight="1" x14ac:dyDescent="0.15">
      <c r="B17" s="20">
        <v>7</v>
      </c>
      <c r="C17" s="219" t="s">
        <v>167</v>
      </c>
      <c r="D17" s="219" t="s">
        <v>256</v>
      </c>
      <c r="E17" s="234"/>
      <c r="F17" s="231"/>
      <c r="G17" s="232"/>
      <c r="H17" s="225" t="s">
        <v>168</v>
      </c>
      <c r="I17" s="229"/>
      <c r="J17" s="229"/>
      <c r="K17" s="230"/>
      <c r="L17" s="149">
        <f t="shared" si="0"/>
        <v>1080</v>
      </c>
      <c r="M17" s="335">
        <v>15</v>
      </c>
      <c r="N17" s="321">
        <f t="shared" si="3"/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90</v>
      </c>
      <c r="AG17" s="386">
        <v>90</v>
      </c>
      <c r="AH17" s="386">
        <v>90</v>
      </c>
      <c r="AI17" s="386">
        <v>90</v>
      </c>
      <c r="AJ17" s="386">
        <v>90</v>
      </c>
      <c r="AK17" s="386">
        <v>90</v>
      </c>
      <c r="AL17" s="386">
        <v>90</v>
      </c>
      <c r="AM17" s="386">
        <v>90</v>
      </c>
      <c r="AN17" s="386">
        <v>90</v>
      </c>
      <c r="AO17" s="386">
        <v>90</v>
      </c>
      <c r="AP17" s="386">
        <v>90</v>
      </c>
      <c r="AQ17" s="386">
        <v>90</v>
      </c>
      <c r="AR17" s="341">
        <f t="shared" si="4"/>
        <v>1080</v>
      </c>
    </row>
    <row r="18" spans="2:44" ht="22.5" customHeight="1" x14ac:dyDescent="0.15">
      <c r="B18" s="20">
        <v>8</v>
      </c>
      <c r="C18" s="233" t="s">
        <v>243</v>
      </c>
      <c r="D18" s="233" t="s">
        <v>244</v>
      </c>
      <c r="E18" s="220"/>
      <c r="F18" s="231"/>
      <c r="G18" s="232"/>
      <c r="H18" s="225" t="s">
        <v>168</v>
      </c>
      <c r="I18" s="229"/>
      <c r="J18" s="229"/>
      <c r="K18" s="230"/>
      <c r="L18" s="149">
        <f t="shared" si="0"/>
        <v>1080</v>
      </c>
      <c r="M18" s="335">
        <v>5</v>
      </c>
      <c r="N18" s="321">
        <f t="shared" si="3"/>
        <v>216</v>
      </c>
      <c r="O18" s="255"/>
      <c r="P18" s="251"/>
      <c r="Q18" s="252"/>
      <c r="R18" s="157" t="str">
        <f t="shared" si="1"/>
        <v>○</v>
      </c>
      <c r="S18" s="322">
        <f t="shared" ref="S18:S19" si="5">SUM(T18:AE18)</f>
        <v>216</v>
      </c>
      <c r="T18" s="332">
        <v>18</v>
      </c>
      <c r="U18" s="332">
        <v>13</v>
      </c>
      <c r="V18" s="332">
        <v>18</v>
      </c>
      <c r="W18" s="332">
        <v>13</v>
      </c>
      <c r="X18" s="332">
        <v>13</v>
      </c>
      <c r="Y18" s="332">
        <v>18</v>
      </c>
      <c r="Z18" s="332">
        <v>18</v>
      </c>
      <c r="AA18" s="332">
        <v>18</v>
      </c>
      <c r="AB18" s="332">
        <v>28</v>
      </c>
      <c r="AC18" s="332">
        <v>28</v>
      </c>
      <c r="AD18" s="332">
        <v>18</v>
      </c>
      <c r="AE18" s="332">
        <v>13</v>
      </c>
      <c r="AF18" s="386">
        <v>90</v>
      </c>
      <c r="AG18" s="386">
        <v>65</v>
      </c>
      <c r="AH18" s="386">
        <v>90</v>
      </c>
      <c r="AI18" s="386">
        <v>65</v>
      </c>
      <c r="AJ18" s="386">
        <v>65</v>
      </c>
      <c r="AK18" s="386">
        <v>90</v>
      </c>
      <c r="AL18" s="386">
        <v>90</v>
      </c>
      <c r="AM18" s="386">
        <v>90</v>
      </c>
      <c r="AN18" s="386">
        <v>140</v>
      </c>
      <c r="AO18" s="386">
        <v>140</v>
      </c>
      <c r="AP18" s="386">
        <v>90</v>
      </c>
      <c r="AQ18" s="386">
        <v>65</v>
      </c>
      <c r="AR18" s="341">
        <f t="shared" si="4"/>
        <v>1080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335"/>
      <c r="N19" s="321">
        <f t="shared" si="3"/>
        <v>0</v>
      </c>
      <c r="O19" s="250"/>
      <c r="P19" s="251"/>
      <c r="Q19" s="252"/>
      <c r="R19" s="157" t="str">
        <f t="shared" si="1"/>
        <v>○</v>
      </c>
      <c r="S19" s="322">
        <f t="shared" si="5"/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86">
        <v>0</v>
      </c>
      <c r="AG19" s="386">
        <v>0</v>
      </c>
      <c r="AH19" s="386">
        <v>0</v>
      </c>
      <c r="AI19" s="386">
        <v>0</v>
      </c>
      <c r="AJ19" s="386">
        <v>0</v>
      </c>
      <c r="AK19" s="386">
        <v>0</v>
      </c>
      <c r="AL19" s="386">
        <v>0</v>
      </c>
      <c r="AM19" s="386">
        <v>0</v>
      </c>
      <c r="AN19" s="386">
        <v>0</v>
      </c>
      <c r="AO19" s="386">
        <v>0</v>
      </c>
      <c r="AP19" s="386">
        <v>0</v>
      </c>
      <c r="AQ19" s="386">
        <v>0</v>
      </c>
      <c r="AR19" s="341">
        <f t="shared" si="4"/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  <c r="AR20" s="341">
        <f t="shared" si="4"/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3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  <c r="AR21" s="341">
        <f t="shared" si="4"/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3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  <c r="AR22" s="341">
        <f t="shared" si="4"/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3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  <c r="AR23" s="341">
        <f t="shared" si="4"/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  <c r="AR24" s="341">
        <f t="shared" si="4"/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  <c r="AR25" s="341">
        <f t="shared" si="4"/>
        <v>0</v>
      </c>
    </row>
    <row r="26" spans="2:44" ht="22.5" customHeight="1" x14ac:dyDescent="0.15">
      <c r="B26" s="20">
        <v>16</v>
      </c>
      <c r="C26" s="233"/>
      <c r="D26" s="233"/>
      <c r="E26" s="361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/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  <c r="AR26" s="341">
        <f t="shared" si="4"/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62"/>
      <c r="N27" s="363"/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  <c r="AR27" s="341">
        <f t="shared" si="4"/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168</v>
      </c>
      <c r="I28" s="1" t="s">
        <v>101</v>
      </c>
      <c r="J28" s="355" t="s">
        <v>18</v>
      </c>
      <c r="K28" s="356"/>
      <c r="L28" s="364">
        <f>SUM(L1:L27)</f>
        <v>10080</v>
      </c>
      <c r="M28" s="365">
        <f>SUM(M1:M27)</f>
        <v>70</v>
      </c>
      <c r="N28" s="365">
        <f>SUM(N1:N27)</f>
        <v>1296</v>
      </c>
      <c r="O28" s="366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52" t="s">
        <v>90</v>
      </c>
      <c r="AE28" s="453"/>
      <c r="AF28" s="367">
        <f t="shared" ref="AF28:AQ28" si="6">SUM(AF11:AF27)</f>
        <v>720</v>
      </c>
      <c r="AG28" s="368">
        <f t="shared" si="6"/>
        <v>545</v>
      </c>
      <c r="AH28" s="368">
        <f t="shared" si="6"/>
        <v>720</v>
      </c>
      <c r="AI28" s="368">
        <f t="shared" si="6"/>
        <v>545</v>
      </c>
      <c r="AJ28" s="368">
        <f t="shared" si="6"/>
        <v>545</v>
      </c>
      <c r="AK28" s="368">
        <f t="shared" si="6"/>
        <v>720</v>
      </c>
      <c r="AL28" s="368">
        <f t="shared" si="6"/>
        <v>720</v>
      </c>
      <c r="AM28" s="368">
        <f t="shared" si="6"/>
        <v>720</v>
      </c>
      <c r="AN28" s="368">
        <f t="shared" si="6"/>
        <v>1070</v>
      </c>
      <c r="AO28" s="368">
        <f t="shared" si="6"/>
        <v>1070</v>
      </c>
      <c r="AP28" s="368">
        <f t="shared" si="6"/>
        <v>720</v>
      </c>
      <c r="AQ28" s="369">
        <f t="shared" si="6"/>
        <v>545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349">
        <f>L29/60</f>
        <v>144</v>
      </c>
      <c r="I29" s="1" t="s">
        <v>101</v>
      </c>
      <c r="J29" s="353" t="s">
        <v>1</v>
      </c>
      <c r="K29" s="354"/>
      <c r="L29" s="370">
        <f>SUMIF(H1:H27,"●",L1:L27)</f>
        <v>8640</v>
      </c>
      <c r="M29" s="371">
        <f>SUMIF(H1:H27,"●",M1:M27)</f>
        <v>50</v>
      </c>
      <c r="N29" s="371">
        <f>SUMIF(I1:I27,"●",N1:N27)</f>
        <v>72</v>
      </c>
      <c r="O29" s="372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45" t="s">
        <v>91</v>
      </c>
      <c r="AE29" s="446"/>
      <c r="AF29" s="279">
        <f t="shared" ref="AF29" si="7">AF28/60</f>
        <v>12</v>
      </c>
      <c r="AG29" s="280">
        <f>AG28/60</f>
        <v>9.0833333333333339</v>
      </c>
      <c r="AH29" s="280">
        <f t="shared" ref="AH29:AQ29" si="8">AH28/60</f>
        <v>12</v>
      </c>
      <c r="AI29" s="280">
        <f t="shared" si="8"/>
        <v>9.0833333333333339</v>
      </c>
      <c r="AJ29" s="280">
        <f t="shared" si="8"/>
        <v>9.0833333333333339</v>
      </c>
      <c r="AK29" s="280">
        <f t="shared" si="8"/>
        <v>12</v>
      </c>
      <c r="AL29" s="280">
        <f t="shared" si="8"/>
        <v>12</v>
      </c>
      <c r="AM29" s="280">
        <f t="shared" si="8"/>
        <v>12</v>
      </c>
      <c r="AN29" s="280">
        <f t="shared" si="8"/>
        <v>17.833333333333332</v>
      </c>
      <c r="AO29" s="280">
        <f t="shared" si="8"/>
        <v>17.833333333333332</v>
      </c>
      <c r="AP29" s="280">
        <f t="shared" si="8"/>
        <v>12</v>
      </c>
      <c r="AQ29" s="281">
        <f t="shared" si="8"/>
        <v>9.0833333333333339</v>
      </c>
      <c r="AR29" s="340">
        <f>SUM(AF29:AQ29)</f>
        <v>144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351" t="s">
        <v>19</v>
      </c>
      <c r="K30" s="352"/>
      <c r="L30" s="373">
        <f>L28-L29</f>
        <v>1440</v>
      </c>
      <c r="M30" s="374">
        <f t="shared" ref="M30:N30" si="9">M28-M29</f>
        <v>20</v>
      </c>
      <c r="N30" s="374">
        <f t="shared" si="9"/>
        <v>1224</v>
      </c>
      <c r="O30" s="375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6" t="s">
        <v>92</v>
      </c>
      <c r="AE30" s="467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0"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7 H20:H24">
    <cfRule type="cellIs" dxfId="52" priority="12" stopIfTrue="1" operator="equal">
      <formula>"●"</formula>
    </cfRule>
  </conditionalFormatting>
  <conditionalFormatting sqref="H25">
    <cfRule type="cellIs" dxfId="51" priority="11" stopIfTrue="1" operator="equal">
      <formula>"●"</formula>
    </cfRule>
  </conditionalFormatting>
  <conditionalFormatting sqref="H19">
    <cfRule type="cellIs" dxfId="50" priority="10" stopIfTrue="1" operator="equal">
      <formula>"●"</formula>
    </cfRule>
  </conditionalFormatting>
  <conditionalFormatting sqref="I8 I10 H11:H17">
    <cfRule type="cellIs" dxfId="49" priority="7" stopIfTrue="1" operator="equal">
      <formula>"●"</formula>
    </cfRule>
  </conditionalFormatting>
  <conditionalFormatting sqref="E17">
    <cfRule type="expression" dxfId="48" priority="4" stopIfTrue="1">
      <formula>"F15=●"</formula>
    </cfRule>
  </conditionalFormatting>
  <conditionalFormatting sqref="H18">
    <cfRule type="cellIs" dxfId="47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500-000000000000}">
      <formula1>"毎日,毎週,毎月,都度,毎年,その他"</formula1>
    </dataValidation>
    <dataValidation imeMode="off" allowBlank="1" showInputMessage="1" showErrorMessage="1" sqref="M11:N27 U28:AE1048576 U1:AE10 T1:T1048576 U11:AQ27" xr:uid="{00000000-0002-0000-0500-000001000000}"/>
    <dataValidation type="list" allowBlank="1" showInputMessage="1" showErrorMessage="1" sqref="F11:K27" xr:uid="{00000000-0002-0000-05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R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VLOOKUP("合計",$G$11:$H$99,2,FALSE)</f>
        <v>126.58333333333333</v>
      </c>
      <c r="I1" s="1">
        <f>VLOOKUP("委託",$G$11:$H$99,2,FALSE)</f>
        <v>102.58333333333333</v>
      </c>
      <c r="J1" s="1">
        <f>VLOOKUP("職員",$G$11:$H$99,2,FALSE)</f>
        <v>24</v>
      </c>
      <c r="AF1" s="1">
        <f>VLOOKUP("合計(時間）",$AD$11:$AQ$99,3,FALSE)</f>
        <v>7.333333333333333</v>
      </c>
      <c r="AG1" s="1">
        <f>VLOOKUP("合計(時間）",$AD$11:$AQ$99,4,FALSE)</f>
        <v>7.333333333333333</v>
      </c>
      <c r="AH1" s="1">
        <f>VLOOKUP("合計(時間）",$AD$11:$AQ$99,5,FALSE)</f>
        <v>7.333333333333333</v>
      </c>
      <c r="AI1" s="1">
        <f>VLOOKUP("合計(時間）",$AD$11:$AQ$99,6,FALSE)</f>
        <v>7.333333333333333</v>
      </c>
      <c r="AJ1" s="1">
        <f>VLOOKUP("合計(時間）",$AD$11:$AQ$99,7,FALSE)</f>
        <v>7.333333333333333</v>
      </c>
      <c r="AK1" s="1">
        <f>VLOOKUP("合計(時間）",$AD$11:$AQ$99,8,FALSE)</f>
        <v>10.25</v>
      </c>
      <c r="AL1" s="1">
        <f>VLOOKUP("合計(時間）",$AD$11:$AQ$99,9,FALSE)</f>
        <v>13.166666666666666</v>
      </c>
      <c r="AM1" s="1">
        <f>VLOOKUP("合計(時間）",$AD$11:$AQ$99,10,FALSE)</f>
        <v>7.333333333333333</v>
      </c>
      <c r="AN1" s="1">
        <f>VLOOKUP("合計(時間）",$AD$11:$AQ$99,11,FALSE)</f>
        <v>10.25</v>
      </c>
      <c r="AO1" s="1">
        <f>VLOOKUP("合計(時間）",$AD$11:$AQ$99,12,FALSE)</f>
        <v>7.333333333333333</v>
      </c>
      <c r="AP1" s="1">
        <f>VLOOKUP("合計(時間）",$AD$11:$AQ$99,13,FALSE)</f>
        <v>7.333333333333333</v>
      </c>
      <c r="AQ1" s="1">
        <f>VLOOKUP("合計(時間）",$AD$11:$AQ$99,14,FALSE)</f>
        <v>10.25</v>
      </c>
    </row>
    <row r="2" spans="2:43" ht="19.5" customHeight="1" x14ac:dyDescent="0.15">
      <c r="B2" s="18" t="s">
        <v>41</v>
      </c>
      <c r="C2" s="15" t="s">
        <v>210</v>
      </c>
      <c r="D2" s="15"/>
      <c r="E2" s="350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50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482" t="s">
        <v>139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3" ht="33" customHeight="1" x14ac:dyDescent="0.15">
      <c r="B6" s="17" t="s">
        <v>21</v>
      </c>
      <c r="C6" s="483" t="s">
        <v>179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7" si="0">M11*N11</f>
        <v>725</v>
      </c>
      <c r="M11" s="331">
        <v>5</v>
      </c>
      <c r="N11" s="321">
        <f>S11</f>
        <v>145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145</v>
      </c>
      <c r="T11" s="332">
        <v>10</v>
      </c>
      <c r="U11" s="332">
        <v>10</v>
      </c>
      <c r="V11" s="332">
        <v>10</v>
      </c>
      <c r="W11" s="332">
        <v>10</v>
      </c>
      <c r="X11" s="332">
        <v>10</v>
      </c>
      <c r="Y11" s="332">
        <v>15</v>
      </c>
      <c r="Z11" s="332">
        <v>20</v>
      </c>
      <c r="AA11" s="332">
        <v>10</v>
      </c>
      <c r="AB11" s="332">
        <v>15</v>
      </c>
      <c r="AC11" s="332">
        <v>10</v>
      </c>
      <c r="AD11" s="332">
        <v>10</v>
      </c>
      <c r="AE11" s="332">
        <v>15</v>
      </c>
      <c r="AF11" s="386">
        <v>50</v>
      </c>
      <c r="AG11" s="386">
        <v>50</v>
      </c>
      <c r="AH11" s="386">
        <v>50</v>
      </c>
      <c r="AI11" s="386">
        <v>50</v>
      </c>
      <c r="AJ11" s="386">
        <v>50</v>
      </c>
      <c r="AK11" s="386">
        <v>75</v>
      </c>
      <c r="AL11" s="386">
        <v>100</v>
      </c>
      <c r="AM11" s="386">
        <v>50</v>
      </c>
      <c r="AN11" s="386">
        <v>75</v>
      </c>
      <c r="AO11" s="386">
        <v>50</v>
      </c>
      <c r="AP11" s="386">
        <v>50</v>
      </c>
      <c r="AQ11" s="386">
        <v>75</v>
      </c>
    </row>
    <row r="12" spans="2:43" ht="22.5" customHeight="1" x14ac:dyDescent="0.15">
      <c r="B12" s="20">
        <v>2</v>
      </c>
      <c r="C12" s="219" t="s">
        <v>155</v>
      </c>
      <c r="D12" s="219" t="s">
        <v>170</v>
      </c>
      <c r="E12" s="220" t="s">
        <v>230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1450</v>
      </c>
      <c r="M12" s="331">
        <v>10</v>
      </c>
      <c r="N12" s="321">
        <f t="shared" ref="N12:N27" si="3">S12</f>
        <v>145</v>
      </c>
      <c r="O12" s="250"/>
      <c r="P12" s="251"/>
      <c r="Q12" s="252"/>
      <c r="R12" s="157" t="str">
        <f t="shared" si="1"/>
        <v>○</v>
      </c>
      <c r="S12" s="322">
        <f t="shared" si="2"/>
        <v>145</v>
      </c>
      <c r="T12" s="332">
        <v>10</v>
      </c>
      <c r="U12" s="332">
        <v>10</v>
      </c>
      <c r="V12" s="332">
        <v>10</v>
      </c>
      <c r="W12" s="332">
        <v>10</v>
      </c>
      <c r="X12" s="332">
        <v>10</v>
      </c>
      <c r="Y12" s="332">
        <v>15</v>
      </c>
      <c r="Z12" s="332">
        <v>20</v>
      </c>
      <c r="AA12" s="332">
        <v>10</v>
      </c>
      <c r="AB12" s="332">
        <v>15</v>
      </c>
      <c r="AC12" s="332">
        <v>10</v>
      </c>
      <c r="AD12" s="332">
        <v>10</v>
      </c>
      <c r="AE12" s="332">
        <v>15</v>
      </c>
      <c r="AF12" s="386">
        <v>100</v>
      </c>
      <c r="AG12" s="386">
        <v>100</v>
      </c>
      <c r="AH12" s="386">
        <v>100</v>
      </c>
      <c r="AI12" s="386">
        <v>100</v>
      </c>
      <c r="AJ12" s="386">
        <v>100</v>
      </c>
      <c r="AK12" s="386">
        <v>150</v>
      </c>
      <c r="AL12" s="386">
        <v>200</v>
      </c>
      <c r="AM12" s="386">
        <v>100</v>
      </c>
      <c r="AN12" s="386">
        <v>150</v>
      </c>
      <c r="AO12" s="386">
        <v>100</v>
      </c>
      <c r="AP12" s="386">
        <v>100</v>
      </c>
      <c r="AQ12" s="386">
        <v>150</v>
      </c>
    </row>
    <row r="13" spans="2:43" ht="22.5" customHeight="1" x14ac:dyDescent="0.15">
      <c r="B13" s="20">
        <v>3</v>
      </c>
      <c r="C13" s="219" t="s">
        <v>161</v>
      </c>
      <c r="D13" s="219" t="s">
        <v>162</v>
      </c>
      <c r="E13" s="220" t="s">
        <v>154</v>
      </c>
      <c r="F13" s="227"/>
      <c r="G13" s="228"/>
      <c r="H13" s="225" t="s">
        <v>168</v>
      </c>
      <c r="I13" s="225"/>
      <c r="J13" s="225"/>
      <c r="K13" s="226"/>
      <c r="L13" s="149">
        <f t="shared" si="0"/>
        <v>725</v>
      </c>
      <c r="M13" s="331">
        <v>5</v>
      </c>
      <c r="N13" s="321">
        <f t="shared" si="3"/>
        <v>145</v>
      </c>
      <c r="O13" s="255"/>
      <c r="P13" s="254"/>
      <c r="Q13" s="252"/>
      <c r="R13" s="157" t="str">
        <f t="shared" si="1"/>
        <v>○</v>
      </c>
      <c r="S13" s="322">
        <f t="shared" si="2"/>
        <v>145</v>
      </c>
      <c r="T13" s="332">
        <v>10</v>
      </c>
      <c r="U13" s="332">
        <v>10</v>
      </c>
      <c r="V13" s="332">
        <v>10</v>
      </c>
      <c r="W13" s="332">
        <v>10</v>
      </c>
      <c r="X13" s="332">
        <v>10</v>
      </c>
      <c r="Y13" s="332">
        <v>15</v>
      </c>
      <c r="Z13" s="332">
        <v>20</v>
      </c>
      <c r="AA13" s="332">
        <v>10</v>
      </c>
      <c r="AB13" s="332">
        <v>15</v>
      </c>
      <c r="AC13" s="332">
        <v>10</v>
      </c>
      <c r="AD13" s="332">
        <v>10</v>
      </c>
      <c r="AE13" s="332">
        <v>15</v>
      </c>
      <c r="AF13" s="386">
        <v>50</v>
      </c>
      <c r="AG13" s="386">
        <v>50</v>
      </c>
      <c r="AH13" s="386">
        <v>50</v>
      </c>
      <c r="AI13" s="386">
        <v>50</v>
      </c>
      <c r="AJ13" s="386">
        <v>50</v>
      </c>
      <c r="AK13" s="386">
        <v>75</v>
      </c>
      <c r="AL13" s="386">
        <v>100</v>
      </c>
      <c r="AM13" s="386">
        <v>50</v>
      </c>
      <c r="AN13" s="386">
        <v>75</v>
      </c>
      <c r="AO13" s="386">
        <v>50</v>
      </c>
      <c r="AP13" s="386">
        <v>50</v>
      </c>
      <c r="AQ13" s="386">
        <v>75</v>
      </c>
    </row>
    <row r="14" spans="2:43" ht="22.5" customHeight="1" x14ac:dyDescent="0.15">
      <c r="B14" s="20">
        <v>4</v>
      </c>
      <c r="C14" s="219" t="s">
        <v>163</v>
      </c>
      <c r="D14" s="219" t="s">
        <v>164</v>
      </c>
      <c r="E14" s="220" t="s">
        <v>171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1450</v>
      </c>
      <c r="M14" s="335">
        <v>10</v>
      </c>
      <c r="N14" s="321">
        <f t="shared" si="3"/>
        <v>145</v>
      </c>
      <c r="O14" s="250"/>
      <c r="P14" s="251"/>
      <c r="Q14" s="252"/>
      <c r="R14" s="157" t="str">
        <f t="shared" si="1"/>
        <v>○</v>
      </c>
      <c r="S14" s="322">
        <f t="shared" si="2"/>
        <v>145</v>
      </c>
      <c r="T14" s="332">
        <v>10</v>
      </c>
      <c r="U14" s="332">
        <v>10</v>
      </c>
      <c r="V14" s="332">
        <v>10</v>
      </c>
      <c r="W14" s="332">
        <v>10</v>
      </c>
      <c r="X14" s="332">
        <v>10</v>
      </c>
      <c r="Y14" s="332">
        <v>15</v>
      </c>
      <c r="Z14" s="332">
        <v>20</v>
      </c>
      <c r="AA14" s="332">
        <v>10</v>
      </c>
      <c r="AB14" s="332">
        <v>15</v>
      </c>
      <c r="AC14" s="332">
        <v>10</v>
      </c>
      <c r="AD14" s="332">
        <v>10</v>
      </c>
      <c r="AE14" s="332">
        <v>15</v>
      </c>
      <c r="AF14" s="386">
        <v>100</v>
      </c>
      <c r="AG14" s="386">
        <v>100</v>
      </c>
      <c r="AH14" s="386">
        <v>100</v>
      </c>
      <c r="AI14" s="386">
        <v>100</v>
      </c>
      <c r="AJ14" s="386">
        <v>100</v>
      </c>
      <c r="AK14" s="386">
        <v>150</v>
      </c>
      <c r="AL14" s="386">
        <v>200</v>
      </c>
      <c r="AM14" s="386">
        <v>100</v>
      </c>
      <c r="AN14" s="386">
        <v>150</v>
      </c>
      <c r="AO14" s="386">
        <v>100</v>
      </c>
      <c r="AP14" s="386">
        <v>100</v>
      </c>
      <c r="AQ14" s="386">
        <v>150</v>
      </c>
    </row>
    <row r="15" spans="2:43" ht="22.5" customHeight="1" x14ac:dyDescent="0.15">
      <c r="B15" s="20">
        <v>5</v>
      </c>
      <c r="C15" s="219" t="s">
        <v>165</v>
      </c>
      <c r="D15" s="219"/>
      <c r="E15" s="220"/>
      <c r="F15" s="231"/>
      <c r="G15" s="232"/>
      <c r="H15" s="225"/>
      <c r="I15" s="229" t="s">
        <v>168</v>
      </c>
      <c r="J15" s="229"/>
      <c r="K15" s="230"/>
      <c r="L15" s="149">
        <f>M15*N15</f>
        <v>1080</v>
      </c>
      <c r="M15" s="335">
        <v>15</v>
      </c>
      <c r="N15" s="321">
        <f t="shared" si="3"/>
        <v>72</v>
      </c>
      <c r="O15" s="247"/>
      <c r="P15" s="245"/>
      <c r="Q15" s="252"/>
      <c r="R15" s="157" t="str">
        <f t="shared" si="1"/>
        <v>○</v>
      </c>
      <c r="S15" s="322">
        <f t="shared" si="2"/>
        <v>72</v>
      </c>
      <c r="T15" s="332">
        <v>6</v>
      </c>
      <c r="U15" s="332">
        <v>6</v>
      </c>
      <c r="V15" s="332">
        <v>6</v>
      </c>
      <c r="W15" s="332">
        <v>6</v>
      </c>
      <c r="X15" s="332">
        <v>6</v>
      </c>
      <c r="Y15" s="332">
        <v>6</v>
      </c>
      <c r="Z15" s="332">
        <v>6</v>
      </c>
      <c r="AA15" s="332">
        <v>6</v>
      </c>
      <c r="AB15" s="332">
        <v>6</v>
      </c>
      <c r="AC15" s="332">
        <v>6</v>
      </c>
      <c r="AD15" s="332">
        <v>6</v>
      </c>
      <c r="AE15" s="332">
        <v>6</v>
      </c>
      <c r="AF15" s="386">
        <v>0</v>
      </c>
      <c r="AG15" s="386">
        <v>0</v>
      </c>
      <c r="AH15" s="386">
        <v>0</v>
      </c>
      <c r="AI15" s="386">
        <v>0</v>
      </c>
      <c r="AJ15" s="386">
        <v>0</v>
      </c>
      <c r="AK15" s="386">
        <v>0</v>
      </c>
      <c r="AL15" s="386">
        <v>0</v>
      </c>
      <c r="AM15" s="386">
        <v>0</v>
      </c>
      <c r="AN15" s="386">
        <v>0</v>
      </c>
      <c r="AO15" s="386">
        <v>0</v>
      </c>
      <c r="AP15" s="386">
        <v>0</v>
      </c>
      <c r="AQ15" s="386">
        <v>0</v>
      </c>
    </row>
    <row r="16" spans="2:43" ht="22.5" customHeight="1" x14ac:dyDescent="0.15">
      <c r="B16" s="20">
        <v>6</v>
      </c>
      <c r="C16" s="219" t="s">
        <v>166</v>
      </c>
      <c r="D16" s="219"/>
      <c r="E16" s="220"/>
      <c r="F16" s="227"/>
      <c r="G16" s="228"/>
      <c r="H16" s="225"/>
      <c r="I16" s="225"/>
      <c r="J16" s="225" t="s">
        <v>168</v>
      </c>
      <c r="K16" s="226"/>
      <c r="L16" s="149">
        <f>M16*N16</f>
        <v>360</v>
      </c>
      <c r="M16" s="335">
        <v>5</v>
      </c>
      <c r="N16" s="321">
        <f t="shared" si="3"/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</row>
    <row r="17" spans="2:44" ht="22.5" customHeight="1" x14ac:dyDescent="0.15">
      <c r="B17" s="20">
        <v>7</v>
      </c>
      <c r="C17" s="219" t="s">
        <v>167</v>
      </c>
      <c r="D17" s="219" t="s">
        <v>256</v>
      </c>
      <c r="E17" s="234"/>
      <c r="F17" s="231"/>
      <c r="G17" s="232"/>
      <c r="H17" s="225" t="s">
        <v>168</v>
      </c>
      <c r="I17" s="229"/>
      <c r="J17" s="229"/>
      <c r="K17" s="230"/>
      <c r="L17" s="149">
        <f t="shared" si="0"/>
        <v>1080</v>
      </c>
      <c r="M17" s="335">
        <v>15</v>
      </c>
      <c r="N17" s="321">
        <f t="shared" si="3"/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90</v>
      </c>
      <c r="AG17" s="386">
        <v>90</v>
      </c>
      <c r="AH17" s="386">
        <v>90</v>
      </c>
      <c r="AI17" s="386">
        <v>90</v>
      </c>
      <c r="AJ17" s="386">
        <v>90</v>
      </c>
      <c r="AK17" s="386">
        <v>90</v>
      </c>
      <c r="AL17" s="386">
        <v>90</v>
      </c>
      <c r="AM17" s="386">
        <v>90</v>
      </c>
      <c r="AN17" s="386">
        <v>90</v>
      </c>
      <c r="AO17" s="386">
        <v>90</v>
      </c>
      <c r="AP17" s="386">
        <v>90</v>
      </c>
      <c r="AQ17" s="386">
        <v>90</v>
      </c>
    </row>
    <row r="18" spans="2:44" ht="22.5" customHeight="1" x14ac:dyDescent="0.15">
      <c r="B18" s="20">
        <v>8</v>
      </c>
      <c r="C18" s="233" t="s">
        <v>243</v>
      </c>
      <c r="D18" s="233" t="s">
        <v>244</v>
      </c>
      <c r="E18" s="220"/>
      <c r="F18" s="231"/>
      <c r="G18" s="232"/>
      <c r="H18" s="225" t="s">
        <v>168</v>
      </c>
      <c r="I18" s="229"/>
      <c r="J18" s="229"/>
      <c r="K18" s="230"/>
      <c r="L18" s="149">
        <f t="shared" si="0"/>
        <v>725</v>
      </c>
      <c r="M18" s="335">
        <v>5</v>
      </c>
      <c r="N18" s="321">
        <f t="shared" si="3"/>
        <v>145</v>
      </c>
      <c r="O18" s="255"/>
      <c r="P18" s="251"/>
      <c r="Q18" s="252"/>
      <c r="R18" s="157" t="str">
        <f t="shared" si="1"/>
        <v>○</v>
      </c>
      <c r="S18" s="322">
        <f t="shared" ref="S18:S19" si="4">SUM(T18:AE18)</f>
        <v>145</v>
      </c>
      <c r="T18" s="332">
        <v>10</v>
      </c>
      <c r="U18" s="332">
        <v>10</v>
      </c>
      <c r="V18" s="332">
        <v>10</v>
      </c>
      <c r="W18" s="332">
        <v>10</v>
      </c>
      <c r="X18" s="332">
        <v>10</v>
      </c>
      <c r="Y18" s="332">
        <v>15</v>
      </c>
      <c r="Z18" s="332">
        <v>20</v>
      </c>
      <c r="AA18" s="332">
        <v>10</v>
      </c>
      <c r="AB18" s="332">
        <v>15</v>
      </c>
      <c r="AC18" s="332">
        <v>10</v>
      </c>
      <c r="AD18" s="332">
        <v>10</v>
      </c>
      <c r="AE18" s="332">
        <v>15</v>
      </c>
      <c r="AF18" s="386">
        <v>50</v>
      </c>
      <c r="AG18" s="386">
        <v>50</v>
      </c>
      <c r="AH18" s="386">
        <v>50</v>
      </c>
      <c r="AI18" s="386">
        <v>50</v>
      </c>
      <c r="AJ18" s="386">
        <v>50</v>
      </c>
      <c r="AK18" s="386">
        <v>75</v>
      </c>
      <c r="AL18" s="386">
        <v>100</v>
      </c>
      <c r="AM18" s="386">
        <v>50</v>
      </c>
      <c r="AN18" s="386">
        <v>75</v>
      </c>
      <c r="AO18" s="386">
        <v>50</v>
      </c>
      <c r="AP18" s="386">
        <v>50</v>
      </c>
      <c r="AQ18" s="386">
        <v>75</v>
      </c>
    </row>
    <row r="19" spans="2:44" ht="22.5" customHeight="1" x14ac:dyDescent="0.15">
      <c r="B19" s="20">
        <v>9</v>
      </c>
      <c r="C19" s="219"/>
      <c r="D19" s="219"/>
      <c r="E19" s="220"/>
      <c r="F19" s="231"/>
      <c r="G19" s="232"/>
      <c r="H19" s="225"/>
      <c r="I19" s="229"/>
      <c r="J19" s="229"/>
      <c r="K19" s="230"/>
      <c r="L19" s="149">
        <f t="shared" si="0"/>
        <v>0</v>
      </c>
      <c r="M19" s="335"/>
      <c r="N19" s="321">
        <f t="shared" si="3"/>
        <v>0</v>
      </c>
      <c r="O19" s="250"/>
      <c r="P19" s="251"/>
      <c r="Q19" s="252"/>
      <c r="R19" s="157" t="str">
        <f t="shared" si="1"/>
        <v>○</v>
      </c>
      <c r="S19" s="322">
        <f t="shared" si="4"/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86">
        <v>0</v>
      </c>
      <c r="AG19" s="386">
        <v>0</v>
      </c>
      <c r="AH19" s="386">
        <v>0</v>
      </c>
      <c r="AI19" s="386">
        <v>0</v>
      </c>
      <c r="AJ19" s="386">
        <v>0</v>
      </c>
      <c r="AK19" s="386">
        <v>0</v>
      </c>
      <c r="AL19" s="386">
        <v>0</v>
      </c>
      <c r="AM19" s="386">
        <v>0</v>
      </c>
      <c r="AN19" s="386">
        <v>0</v>
      </c>
      <c r="AO19" s="386">
        <v>0</v>
      </c>
      <c r="AP19" s="386">
        <v>0</v>
      </c>
      <c r="AQ19" s="386">
        <v>0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3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3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3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33"/>
      <c r="E26" s="361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3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62"/>
      <c r="N27" s="321">
        <f t="shared" si="3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126.58333333333333</v>
      </c>
      <c r="I28" s="1" t="s">
        <v>101</v>
      </c>
      <c r="J28" s="494" t="s">
        <v>18</v>
      </c>
      <c r="K28" s="495"/>
      <c r="L28" s="364">
        <f>SUM(L1:L27)</f>
        <v>7595</v>
      </c>
      <c r="M28" s="365">
        <f>SUM(M1:M27)</f>
        <v>70</v>
      </c>
      <c r="N28" s="366">
        <f>SUM(N1:N27)</f>
        <v>941</v>
      </c>
      <c r="O28" s="366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52" t="s">
        <v>90</v>
      </c>
      <c r="AE28" s="453"/>
      <c r="AF28" s="367">
        <f t="shared" ref="AF28:AQ28" si="5">SUM(AF11:AF27)</f>
        <v>440</v>
      </c>
      <c r="AG28" s="368">
        <f t="shared" si="5"/>
        <v>440</v>
      </c>
      <c r="AH28" s="368">
        <f t="shared" si="5"/>
        <v>440</v>
      </c>
      <c r="AI28" s="368">
        <f t="shared" si="5"/>
        <v>440</v>
      </c>
      <c r="AJ28" s="368">
        <f t="shared" si="5"/>
        <v>440</v>
      </c>
      <c r="AK28" s="368">
        <f t="shared" si="5"/>
        <v>615</v>
      </c>
      <c r="AL28" s="368">
        <f t="shared" si="5"/>
        <v>790</v>
      </c>
      <c r="AM28" s="368">
        <f t="shared" si="5"/>
        <v>440</v>
      </c>
      <c r="AN28" s="368">
        <f t="shared" si="5"/>
        <v>615</v>
      </c>
      <c r="AO28" s="368">
        <f t="shared" si="5"/>
        <v>440</v>
      </c>
      <c r="AP28" s="368">
        <f t="shared" si="5"/>
        <v>440</v>
      </c>
      <c r="AQ28" s="369">
        <f t="shared" si="5"/>
        <v>615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173">
        <f>L29/60</f>
        <v>102.58333333333333</v>
      </c>
      <c r="I29" s="1" t="s">
        <v>101</v>
      </c>
      <c r="J29" s="496" t="s">
        <v>1</v>
      </c>
      <c r="K29" s="497"/>
      <c r="L29" s="370">
        <f>SUMIF(H1:H27,"●",L1:L27)</f>
        <v>6155</v>
      </c>
      <c r="M29" s="371">
        <f>SUMIF(H1:H27,"●",M1:M27)</f>
        <v>50</v>
      </c>
      <c r="N29" s="372">
        <f>SUMIF(H1:H27,"●",N1:N27)</f>
        <v>797</v>
      </c>
      <c r="O29" s="372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45" t="s">
        <v>91</v>
      </c>
      <c r="AE29" s="446"/>
      <c r="AF29" s="279">
        <f t="shared" ref="AF29" si="6">AF28/60</f>
        <v>7.333333333333333</v>
      </c>
      <c r="AG29" s="280">
        <f>AG28/60</f>
        <v>7.333333333333333</v>
      </c>
      <c r="AH29" s="280">
        <f t="shared" ref="AH29:AQ29" si="7">AH28/60</f>
        <v>7.333333333333333</v>
      </c>
      <c r="AI29" s="280">
        <f t="shared" si="7"/>
        <v>7.333333333333333</v>
      </c>
      <c r="AJ29" s="280">
        <f t="shared" si="7"/>
        <v>7.333333333333333</v>
      </c>
      <c r="AK29" s="280">
        <f t="shared" si="7"/>
        <v>10.25</v>
      </c>
      <c r="AL29" s="280">
        <f t="shared" si="7"/>
        <v>13.166666666666666</v>
      </c>
      <c r="AM29" s="280">
        <f t="shared" si="7"/>
        <v>7.333333333333333</v>
      </c>
      <c r="AN29" s="280">
        <f t="shared" si="7"/>
        <v>10.25</v>
      </c>
      <c r="AO29" s="280">
        <f t="shared" si="7"/>
        <v>7.333333333333333</v>
      </c>
      <c r="AP29" s="280">
        <f t="shared" si="7"/>
        <v>7.333333333333333</v>
      </c>
      <c r="AQ29" s="281">
        <f t="shared" si="7"/>
        <v>10.25</v>
      </c>
      <c r="AR29" s="340">
        <f>SUM(AF29:AQ29)</f>
        <v>102.58333333333331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8" t="s">
        <v>19</v>
      </c>
      <c r="K30" s="499"/>
      <c r="L30" s="373">
        <f>L28-L29</f>
        <v>1440</v>
      </c>
      <c r="M30" s="374">
        <f t="shared" ref="M30" si="8">M28-M29</f>
        <v>20</v>
      </c>
      <c r="N30" s="375">
        <f>N28-N29</f>
        <v>144</v>
      </c>
      <c r="O30" s="375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6" t="s">
        <v>92</v>
      </c>
      <c r="AE30" s="467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7 H20:H24">
    <cfRule type="cellIs" dxfId="46" priority="12" stopIfTrue="1" operator="equal">
      <formula>"●"</formula>
    </cfRule>
  </conditionalFormatting>
  <conditionalFormatting sqref="H25">
    <cfRule type="cellIs" dxfId="45" priority="11" stopIfTrue="1" operator="equal">
      <formula>"●"</formula>
    </cfRule>
  </conditionalFormatting>
  <conditionalFormatting sqref="H19">
    <cfRule type="cellIs" dxfId="44" priority="10" stopIfTrue="1" operator="equal">
      <formula>"●"</formula>
    </cfRule>
  </conditionalFormatting>
  <conditionalFormatting sqref="I8 I10 H11:H17">
    <cfRule type="cellIs" dxfId="43" priority="7" stopIfTrue="1" operator="equal">
      <formula>"●"</formula>
    </cfRule>
  </conditionalFormatting>
  <conditionalFormatting sqref="E17">
    <cfRule type="expression" dxfId="42" priority="4" stopIfTrue="1">
      <formula>"F15=●"</formula>
    </cfRule>
  </conditionalFormatting>
  <conditionalFormatting sqref="H18">
    <cfRule type="cellIs" dxfId="41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600-000000000000}">
      <formula1>"毎日,毎週,毎月,都度,毎年,その他"</formula1>
    </dataValidation>
    <dataValidation imeMode="off" allowBlank="1" showInputMessage="1" showErrorMessage="1" sqref="T1:T1048576 U28:AE1048576 U1:AE10 U11:AQ27 M11:N27" xr:uid="{00000000-0002-0000-0600-000001000000}"/>
    <dataValidation type="list" allowBlank="1" showInputMessage="1" showErrorMessage="1" sqref="F11:K27" xr:uid="{00000000-0002-0000-06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R11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VLOOKUP("合計",$G$11:$H$99,2,FALSE)</f>
        <v>150.33333333333334</v>
      </c>
      <c r="I1" s="1">
        <f>VLOOKUP("委託",$G$11:$H$99,2,FALSE)</f>
        <v>126.33333333333333</v>
      </c>
      <c r="J1" s="1">
        <f>VLOOKUP("職員",$G$11:$H$99,2,FALSE)</f>
        <v>24</v>
      </c>
      <c r="AF1" s="1">
        <f>VLOOKUP("合計(時間）",$AD$11:$AQ$99,3,FALSE)</f>
        <v>9</v>
      </c>
      <c r="AG1" s="1">
        <f>VLOOKUP("合計(時間）",$AD$11:$AQ$99,4,FALSE)</f>
        <v>9</v>
      </c>
      <c r="AH1" s="1">
        <f>VLOOKUP("合計(時間）",$AD$11:$AQ$99,5,FALSE)</f>
        <v>9</v>
      </c>
      <c r="AI1" s="1">
        <f>VLOOKUP("合計(時間）",$AD$11:$AQ$99,6,FALSE)</f>
        <v>9</v>
      </c>
      <c r="AJ1" s="1">
        <f>VLOOKUP("合計(時間）",$AD$11:$AQ$99,7,FALSE)</f>
        <v>9</v>
      </c>
      <c r="AK1" s="1">
        <f>VLOOKUP("合計(時間）",$AD$11:$AQ$99,8,FALSE)</f>
        <v>12.75</v>
      </c>
      <c r="AL1" s="1">
        <f>VLOOKUP("合計(時間）",$AD$11:$AQ$99,9,FALSE)</f>
        <v>16.5</v>
      </c>
      <c r="AM1" s="1">
        <f>VLOOKUP("合計(時間）",$AD$11:$AQ$99,10,FALSE)</f>
        <v>9</v>
      </c>
      <c r="AN1" s="1">
        <f>VLOOKUP("合計(時間）",$AD$11:$AQ$99,11,FALSE)</f>
        <v>12.75</v>
      </c>
      <c r="AO1" s="1">
        <f>VLOOKUP("合計(時間）",$AD$11:$AQ$99,12,FALSE)</f>
        <v>9</v>
      </c>
      <c r="AP1" s="1">
        <f>VLOOKUP("合計(時間）",$AD$11:$AQ$99,13,FALSE)</f>
        <v>9</v>
      </c>
      <c r="AQ1" s="1">
        <f>VLOOKUP("合計(時間）",$AD$11:$AQ$99,14,FALSE)</f>
        <v>12.333333333333334</v>
      </c>
    </row>
    <row r="2" spans="2:43" ht="19.5" customHeight="1" x14ac:dyDescent="0.15">
      <c r="B2" s="18" t="s">
        <v>41</v>
      </c>
      <c r="C2" s="15" t="s">
        <v>222</v>
      </c>
      <c r="D2" s="15"/>
      <c r="E2" s="350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50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500" t="s">
        <v>140</v>
      </c>
      <c r="H4" s="500"/>
      <c r="I4" s="500"/>
      <c r="J4" s="500"/>
      <c r="K4" s="500"/>
      <c r="L4" s="500"/>
      <c r="M4" s="500"/>
      <c r="N4" s="500"/>
      <c r="O4" s="500"/>
      <c r="P4" s="500"/>
      <c r="Q4" s="501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3" ht="33" customHeight="1" x14ac:dyDescent="0.15">
      <c r="B6" s="17" t="s">
        <v>21</v>
      </c>
      <c r="C6" s="483" t="s">
        <v>239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7" si="0">M11*N11</f>
        <v>700</v>
      </c>
      <c r="M11" s="331">
        <v>5</v>
      </c>
      <c r="N11" s="321">
        <f>S11</f>
        <v>140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140</v>
      </c>
      <c r="T11" s="332">
        <v>10</v>
      </c>
      <c r="U11" s="332">
        <v>10</v>
      </c>
      <c r="V11" s="332">
        <v>10</v>
      </c>
      <c r="W11" s="332">
        <v>10</v>
      </c>
      <c r="X11" s="332">
        <v>10</v>
      </c>
      <c r="Y11" s="332">
        <v>15</v>
      </c>
      <c r="Z11" s="332">
        <v>20</v>
      </c>
      <c r="AA11" s="332">
        <v>10</v>
      </c>
      <c r="AB11" s="332">
        <v>15</v>
      </c>
      <c r="AC11" s="332">
        <v>10</v>
      </c>
      <c r="AD11" s="332">
        <v>10</v>
      </c>
      <c r="AE11" s="332">
        <v>10</v>
      </c>
      <c r="AF11" s="386">
        <v>50</v>
      </c>
      <c r="AG11" s="386">
        <v>50</v>
      </c>
      <c r="AH11" s="386">
        <v>50</v>
      </c>
      <c r="AI11" s="386">
        <v>50</v>
      </c>
      <c r="AJ11" s="386">
        <v>50</v>
      </c>
      <c r="AK11" s="386">
        <v>75</v>
      </c>
      <c r="AL11" s="386">
        <v>100</v>
      </c>
      <c r="AM11" s="386">
        <v>50</v>
      </c>
      <c r="AN11" s="386">
        <v>75</v>
      </c>
      <c r="AO11" s="386">
        <v>50</v>
      </c>
      <c r="AP11" s="386">
        <v>50</v>
      </c>
      <c r="AQ11" s="386">
        <v>50</v>
      </c>
    </row>
    <row r="12" spans="2:43" ht="22.5" customHeight="1" x14ac:dyDescent="0.15">
      <c r="B12" s="20">
        <v>2</v>
      </c>
      <c r="C12" s="219" t="s">
        <v>155</v>
      </c>
      <c r="D12" s="219" t="s">
        <v>178</v>
      </c>
      <c r="E12" s="220" t="s">
        <v>154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1450</v>
      </c>
      <c r="M12" s="331">
        <v>10</v>
      </c>
      <c r="N12" s="321">
        <f t="shared" ref="N12:N27" si="3">S12</f>
        <v>145</v>
      </c>
      <c r="O12" s="250"/>
      <c r="P12" s="251"/>
      <c r="Q12" s="252"/>
      <c r="R12" s="157" t="str">
        <f t="shared" si="1"/>
        <v>○</v>
      </c>
      <c r="S12" s="322">
        <f t="shared" si="2"/>
        <v>145</v>
      </c>
      <c r="T12" s="332">
        <v>10</v>
      </c>
      <c r="U12" s="332">
        <v>10</v>
      </c>
      <c r="V12" s="332">
        <v>10</v>
      </c>
      <c r="W12" s="332">
        <v>10</v>
      </c>
      <c r="X12" s="332">
        <v>10</v>
      </c>
      <c r="Y12" s="332">
        <v>15</v>
      </c>
      <c r="Z12" s="332">
        <v>20</v>
      </c>
      <c r="AA12" s="332">
        <v>10</v>
      </c>
      <c r="AB12" s="332">
        <v>15</v>
      </c>
      <c r="AC12" s="332">
        <v>10</v>
      </c>
      <c r="AD12" s="332">
        <v>10</v>
      </c>
      <c r="AE12" s="332">
        <v>15</v>
      </c>
      <c r="AF12" s="386">
        <v>100</v>
      </c>
      <c r="AG12" s="386">
        <v>100</v>
      </c>
      <c r="AH12" s="386">
        <v>100</v>
      </c>
      <c r="AI12" s="386">
        <v>100</v>
      </c>
      <c r="AJ12" s="386">
        <v>100</v>
      </c>
      <c r="AK12" s="386">
        <v>150</v>
      </c>
      <c r="AL12" s="386">
        <v>200</v>
      </c>
      <c r="AM12" s="386">
        <v>100</v>
      </c>
      <c r="AN12" s="386">
        <v>150</v>
      </c>
      <c r="AO12" s="386">
        <v>100</v>
      </c>
      <c r="AP12" s="386">
        <v>100</v>
      </c>
      <c r="AQ12" s="386">
        <v>150</v>
      </c>
    </row>
    <row r="13" spans="2:43" ht="22.5" customHeight="1" x14ac:dyDescent="0.15">
      <c r="B13" s="20">
        <v>3</v>
      </c>
      <c r="C13" s="219" t="s">
        <v>157</v>
      </c>
      <c r="D13" s="219" t="s">
        <v>158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si="0"/>
        <v>725</v>
      </c>
      <c r="M13" s="331">
        <v>5</v>
      </c>
      <c r="N13" s="321">
        <f t="shared" si="3"/>
        <v>145</v>
      </c>
      <c r="O13" s="255"/>
      <c r="P13" s="254"/>
      <c r="Q13" s="252"/>
      <c r="R13" s="157" t="str">
        <f t="shared" si="1"/>
        <v>○</v>
      </c>
      <c r="S13" s="322">
        <f t="shared" si="2"/>
        <v>145</v>
      </c>
      <c r="T13" s="332">
        <v>10</v>
      </c>
      <c r="U13" s="332">
        <v>10</v>
      </c>
      <c r="V13" s="332">
        <v>10</v>
      </c>
      <c r="W13" s="332">
        <v>10</v>
      </c>
      <c r="X13" s="332">
        <v>10</v>
      </c>
      <c r="Y13" s="332">
        <v>15</v>
      </c>
      <c r="Z13" s="332">
        <v>20</v>
      </c>
      <c r="AA13" s="332">
        <v>10</v>
      </c>
      <c r="AB13" s="332">
        <v>15</v>
      </c>
      <c r="AC13" s="332">
        <v>10</v>
      </c>
      <c r="AD13" s="332">
        <v>10</v>
      </c>
      <c r="AE13" s="332">
        <v>15</v>
      </c>
      <c r="AF13" s="386">
        <v>50</v>
      </c>
      <c r="AG13" s="386">
        <v>50</v>
      </c>
      <c r="AH13" s="386">
        <v>50</v>
      </c>
      <c r="AI13" s="386">
        <v>50</v>
      </c>
      <c r="AJ13" s="386">
        <v>50</v>
      </c>
      <c r="AK13" s="386">
        <v>75</v>
      </c>
      <c r="AL13" s="386">
        <v>100</v>
      </c>
      <c r="AM13" s="386">
        <v>50</v>
      </c>
      <c r="AN13" s="386">
        <v>75</v>
      </c>
      <c r="AO13" s="386">
        <v>50</v>
      </c>
      <c r="AP13" s="386">
        <v>50</v>
      </c>
      <c r="AQ13" s="386">
        <v>75</v>
      </c>
    </row>
    <row r="14" spans="2:43" ht="22.5" customHeight="1" x14ac:dyDescent="0.15">
      <c r="B14" s="20">
        <v>4</v>
      </c>
      <c r="C14" s="219" t="s">
        <v>161</v>
      </c>
      <c r="D14" s="219" t="s">
        <v>162</v>
      </c>
      <c r="E14" s="220" t="s">
        <v>154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1450</v>
      </c>
      <c r="M14" s="335">
        <v>10</v>
      </c>
      <c r="N14" s="321">
        <f t="shared" si="3"/>
        <v>145</v>
      </c>
      <c r="O14" s="250"/>
      <c r="P14" s="251"/>
      <c r="Q14" s="252"/>
      <c r="R14" s="157" t="str">
        <f t="shared" si="1"/>
        <v>○</v>
      </c>
      <c r="S14" s="322">
        <f t="shared" si="2"/>
        <v>145</v>
      </c>
      <c r="T14" s="332">
        <v>10</v>
      </c>
      <c r="U14" s="332">
        <v>10</v>
      </c>
      <c r="V14" s="332">
        <v>10</v>
      </c>
      <c r="W14" s="332">
        <v>10</v>
      </c>
      <c r="X14" s="332">
        <v>10</v>
      </c>
      <c r="Y14" s="332">
        <v>15</v>
      </c>
      <c r="Z14" s="332">
        <v>20</v>
      </c>
      <c r="AA14" s="332">
        <v>10</v>
      </c>
      <c r="AB14" s="332">
        <v>15</v>
      </c>
      <c r="AC14" s="332">
        <v>10</v>
      </c>
      <c r="AD14" s="332">
        <v>10</v>
      </c>
      <c r="AE14" s="332">
        <v>15</v>
      </c>
      <c r="AF14" s="386">
        <v>100</v>
      </c>
      <c r="AG14" s="386">
        <v>100</v>
      </c>
      <c r="AH14" s="386">
        <v>100</v>
      </c>
      <c r="AI14" s="386">
        <v>100</v>
      </c>
      <c r="AJ14" s="386">
        <v>100</v>
      </c>
      <c r="AK14" s="386">
        <v>150</v>
      </c>
      <c r="AL14" s="386">
        <v>200</v>
      </c>
      <c r="AM14" s="386">
        <v>100</v>
      </c>
      <c r="AN14" s="386">
        <v>150</v>
      </c>
      <c r="AO14" s="386">
        <v>100</v>
      </c>
      <c r="AP14" s="386">
        <v>100</v>
      </c>
      <c r="AQ14" s="386">
        <v>150</v>
      </c>
    </row>
    <row r="15" spans="2:43" ht="22.5" customHeight="1" x14ac:dyDescent="0.15">
      <c r="B15" s="20">
        <v>5</v>
      </c>
      <c r="C15" s="219" t="s">
        <v>163</v>
      </c>
      <c r="D15" s="219" t="s">
        <v>164</v>
      </c>
      <c r="E15" s="220" t="s">
        <v>171</v>
      </c>
      <c r="F15" s="231"/>
      <c r="G15" s="232"/>
      <c r="H15" s="225" t="s">
        <v>168</v>
      </c>
      <c r="I15" s="229"/>
      <c r="J15" s="229"/>
      <c r="K15" s="230"/>
      <c r="L15" s="149">
        <f>M15*N15</f>
        <v>1450</v>
      </c>
      <c r="M15" s="335">
        <v>10</v>
      </c>
      <c r="N15" s="321">
        <f t="shared" si="3"/>
        <v>145</v>
      </c>
      <c r="O15" s="247"/>
      <c r="P15" s="245"/>
      <c r="Q15" s="252"/>
      <c r="R15" s="157" t="str">
        <f t="shared" si="1"/>
        <v>○</v>
      </c>
      <c r="S15" s="322">
        <f t="shared" si="2"/>
        <v>145</v>
      </c>
      <c r="T15" s="332">
        <v>10</v>
      </c>
      <c r="U15" s="332">
        <v>10</v>
      </c>
      <c r="V15" s="332">
        <v>10</v>
      </c>
      <c r="W15" s="332">
        <v>10</v>
      </c>
      <c r="X15" s="332">
        <v>10</v>
      </c>
      <c r="Y15" s="332">
        <v>15</v>
      </c>
      <c r="Z15" s="332">
        <v>20</v>
      </c>
      <c r="AA15" s="332">
        <v>10</v>
      </c>
      <c r="AB15" s="332">
        <v>15</v>
      </c>
      <c r="AC15" s="332">
        <v>10</v>
      </c>
      <c r="AD15" s="332">
        <v>10</v>
      </c>
      <c r="AE15" s="332">
        <v>15</v>
      </c>
      <c r="AF15" s="386">
        <v>100</v>
      </c>
      <c r="AG15" s="386">
        <v>100</v>
      </c>
      <c r="AH15" s="386">
        <v>100</v>
      </c>
      <c r="AI15" s="386">
        <v>100</v>
      </c>
      <c r="AJ15" s="386">
        <v>100</v>
      </c>
      <c r="AK15" s="386">
        <v>150</v>
      </c>
      <c r="AL15" s="386">
        <v>200</v>
      </c>
      <c r="AM15" s="386">
        <v>100</v>
      </c>
      <c r="AN15" s="386">
        <v>150</v>
      </c>
      <c r="AO15" s="386">
        <v>100</v>
      </c>
      <c r="AP15" s="386">
        <v>100</v>
      </c>
      <c r="AQ15" s="386">
        <v>150</v>
      </c>
    </row>
    <row r="16" spans="2:43" ht="22.5" customHeight="1" x14ac:dyDescent="0.15">
      <c r="B16" s="20">
        <v>6</v>
      </c>
      <c r="C16" s="219" t="s">
        <v>165</v>
      </c>
      <c r="D16" s="219"/>
      <c r="E16" s="220"/>
      <c r="F16" s="227"/>
      <c r="G16" s="228"/>
      <c r="H16" s="225"/>
      <c r="I16" s="225" t="s">
        <v>168</v>
      </c>
      <c r="J16" s="225"/>
      <c r="K16" s="226"/>
      <c r="L16" s="149">
        <f>M16*N16</f>
        <v>1080</v>
      </c>
      <c r="M16" s="335">
        <v>15</v>
      </c>
      <c r="N16" s="321">
        <f t="shared" si="3"/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</row>
    <row r="17" spans="2:44" ht="22.5" customHeight="1" x14ac:dyDescent="0.15">
      <c r="B17" s="20">
        <v>7</v>
      </c>
      <c r="C17" s="219" t="s">
        <v>166</v>
      </c>
      <c r="D17" s="219"/>
      <c r="E17" s="220"/>
      <c r="F17" s="231"/>
      <c r="G17" s="232"/>
      <c r="H17" s="225"/>
      <c r="I17" s="229"/>
      <c r="J17" s="229" t="s">
        <v>168</v>
      </c>
      <c r="K17" s="230"/>
      <c r="L17" s="149">
        <f t="shared" si="0"/>
        <v>360</v>
      </c>
      <c r="M17" s="335">
        <v>5</v>
      </c>
      <c r="N17" s="321">
        <f t="shared" si="3"/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</row>
    <row r="18" spans="2:44" ht="22.5" customHeight="1" x14ac:dyDescent="0.15">
      <c r="B18" s="20">
        <v>8</v>
      </c>
      <c r="C18" s="219" t="s">
        <v>167</v>
      </c>
      <c r="D18" s="219" t="s">
        <v>256</v>
      </c>
      <c r="E18" s="234"/>
      <c r="F18" s="231"/>
      <c r="G18" s="232"/>
      <c r="H18" s="225" t="s">
        <v>168</v>
      </c>
      <c r="I18" s="229"/>
      <c r="J18" s="229"/>
      <c r="K18" s="230"/>
      <c r="L18" s="149">
        <f t="shared" si="0"/>
        <v>1080</v>
      </c>
      <c r="M18" s="335">
        <v>15</v>
      </c>
      <c r="N18" s="321">
        <f t="shared" si="3"/>
        <v>72</v>
      </c>
      <c r="O18" s="255"/>
      <c r="P18" s="251"/>
      <c r="Q18" s="252"/>
      <c r="R18" s="157" t="str">
        <f t="shared" si="1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6">
        <v>90</v>
      </c>
      <c r="AG18" s="386">
        <v>90</v>
      </c>
      <c r="AH18" s="386">
        <v>90</v>
      </c>
      <c r="AI18" s="386">
        <v>90</v>
      </c>
      <c r="AJ18" s="386">
        <v>90</v>
      </c>
      <c r="AK18" s="386">
        <v>90</v>
      </c>
      <c r="AL18" s="386">
        <v>90</v>
      </c>
      <c r="AM18" s="386">
        <v>90</v>
      </c>
      <c r="AN18" s="386">
        <v>90</v>
      </c>
      <c r="AO18" s="386">
        <v>90</v>
      </c>
      <c r="AP18" s="386">
        <v>90</v>
      </c>
      <c r="AQ18" s="386">
        <v>90</v>
      </c>
    </row>
    <row r="19" spans="2:44" ht="22.5" customHeight="1" x14ac:dyDescent="0.15">
      <c r="B19" s="20">
        <v>9</v>
      </c>
      <c r="C19" s="233" t="s">
        <v>243</v>
      </c>
      <c r="D19" s="233" t="s">
        <v>244</v>
      </c>
      <c r="E19" s="220"/>
      <c r="F19" s="231"/>
      <c r="G19" s="232"/>
      <c r="H19" s="225" t="s">
        <v>168</v>
      </c>
      <c r="I19" s="229"/>
      <c r="J19" s="229"/>
      <c r="K19" s="230"/>
      <c r="L19" s="149">
        <f t="shared" si="0"/>
        <v>725</v>
      </c>
      <c r="M19" s="335">
        <v>5</v>
      </c>
      <c r="N19" s="321">
        <f t="shared" si="3"/>
        <v>145</v>
      </c>
      <c r="O19" s="250"/>
      <c r="P19" s="251"/>
      <c r="Q19" s="252"/>
      <c r="R19" s="157" t="str">
        <f t="shared" si="1"/>
        <v>○</v>
      </c>
      <c r="S19" s="322">
        <f t="shared" ref="S19" si="4">SUM(T19:AE19)</f>
        <v>145</v>
      </c>
      <c r="T19" s="332">
        <v>10</v>
      </c>
      <c r="U19" s="332">
        <v>10</v>
      </c>
      <c r="V19" s="332">
        <v>10</v>
      </c>
      <c r="W19" s="332">
        <v>10</v>
      </c>
      <c r="X19" s="332">
        <v>10</v>
      </c>
      <c r="Y19" s="332">
        <v>15</v>
      </c>
      <c r="Z19" s="332">
        <v>20</v>
      </c>
      <c r="AA19" s="332">
        <v>10</v>
      </c>
      <c r="AB19" s="332">
        <v>15</v>
      </c>
      <c r="AC19" s="332">
        <v>10</v>
      </c>
      <c r="AD19" s="332">
        <v>10</v>
      </c>
      <c r="AE19" s="332">
        <v>15</v>
      </c>
      <c r="AF19" s="386">
        <v>50</v>
      </c>
      <c r="AG19" s="386">
        <v>50</v>
      </c>
      <c r="AH19" s="386">
        <v>50</v>
      </c>
      <c r="AI19" s="386">
        <v>50</v>
      </c>
      <c r="AJ19" s="386">
        <v>50</v>
      </c>
      <c r="AK19" s="386">
        <v>75</v>
      </c>
      <c r="AL19" s="386">
        <v>100</v>
      </c>
      <c r="AM19" s="386">
        <v>50</v>
      </c>
      <c r="AN19" s="386">
        <v>75</v>
      </c>
      <c r="AO19" s="386">
        <v>50</v>
      </c>
      <c r="AP19" s="386">
        <v>50</v>
      </c>
      <c r="AQ19" s="386">
        <v>75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3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3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3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33"/>
      <c r="E26" s="361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3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62"/>
      <c r="N27" s="321">
        <f t="shared" si="3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150.33333333333334</v>
      </c>
      <c r="I28" s="1" t="s">
        <v>101</v>
      </c>
      <c r="J28" s="494" t="s">
        <v>18</v>
      </c>
      <c r="K28" s="495"/>
      <c r="L28" s="364">
        <f>SUM(L1:L27)</f>
        <v>9020</v>
      </c>
      <c r="M28" s="365">
        <f>SUM(M1:M27)</f>
        <v>80</v>
      </c>
      <c r="N28" s="366">
        <f>SUM(N1:N27)</f>
        <v>1081</v>
      </c>
      <c r="O28" s="366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52" t="s">
        <v>90</v>
      </c>
      <c r="AE28" s="453"/>
      <c r="AF28" s="367">
        <f t="shared" ref="AF28:AQ28" si="5">SUM(AF11:AF27)</f>
        <v>540</v>
      </c>
      <c r="AG28" s="368">
        <f t="shared" si="5"/>
        <v>540</v>
      </c>
      <c r="AH28" s="368">
        <f t="shared" si="5"/>
        <v>540</v>
      </c>
      <c r="AI28" s="368">
        <f t="shared" si="5"/>
        <v>540</v>
      </c>
      <c r="AJ28" s="368">
        <f t="shared" si="5"/>
        <v>540</v>
      </c>
      <c r="AK28" s="368">
        <f t="shared" si="5"/>
        <v>765</v>
      </c>
      <c r="AL28" s="368">
        <f t="shared" si="5"/>
        <v>990</v>
      </c>
      <c r="AM28" s="368">
        <f t="shared" si="5"/>
        <v>540</v>
      </c>
      <c r="AN28" s="368">
        <f t="shared" si="5"/>
        <v>765</v>
      </c>
      <c r="AO28" s="368">
        <f t="shared" si="5"/>
        <v>540</v>
      </c>
      <c r="AP28" s="368">
        <f t="shared" si="5"/>
        <v>540</v>
      </c>
      <c r="AQ28" s="369">
        <f t="shared" si="5"/>
        <v>740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173">
        <f>L29/60</f>
        <v>126.33333333333333</v>
      </c>
      <c r="I29" s="1" t="s">
        <v>101</v>
      </c>
      <c r="J29" s="496" t="s">
        <v>1</v>
      </c>
      <c r="K29" s="497"/>
      <c r="L29" s="370">
        <f>SUMIF(H1:H27,"●",L1:L27)</f>
        <v>7580</v>
      </c>
      <c r="M29" s="371">
        <f>SUMIF(H1:H27,"●",M1:M27)</f>
        <v>60</v>
      </c>
      <c r="N29" s="372">
        <f>SUMIF(H1:H27,"●",N1:N27)</f>
        <v>937</v>
      </c>
      <c r="O29" s="372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45" t="s">
        <v>91</v>
      </c>
      <c r="AE29" s="446"/>
      <c r="AF29" s="279">
        <f t="shared" ref="AF29" si="6">AF28/60</f>
        <v>9</v>
      </c>
      <c r="AG29" s="280">
        <f>AG28/60</f>
        <v>9</v>
      </c>
      <c r="AH29" s="280">
        <f t="shared" ref="AH29:AQ29" si="7">AH28/60</f>
        <v>9</v>
      </c>
      <c r="AI29" s="280">
        <f t="shared" si="7"/>
        <v>9</v>
      </c>
      <c r="AJ29" s="280">
        <f t="shared" si="7"/>
        <v>9</v>
      </c>
      <c r="AK29" s="280">
        <f t="shared" si="7"/>
        <v>12.75</v>
      </c>
      <c r="AL29" s="280">
        <f t="shared" si="7"/>
        <v>16.5</v>
      </c>
      <c r="AM29" s="280">
        <f t="shared" si="7"/>
        <v>9</v>
      </c>
      <c r="AN29" s="280">
        <f t="shared" si="7"/>
        <v>12.75</v>
      </c>
      <c r="AO29" s="280">
        <f t="shared" si="7"/>
        <v>9</v>
      </c>
      <c r="AP29" s="280">
        <f t="shared" si="7"/>
        <v>9</v>
      </c>
      <c r="AQ29" s="281">
        <f t="shared" si="7"/>
        <v>12.333333333333334</v>
      </c>
      <c r="AR29" s="340">
        <f>SUM(AF29:AQ29)</f>
        <v>126.33333333333333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8" t="s">
        <v>19</v>
      </c>
      <c r="K30" s="499"/>
      <c r="L30" s="373">
        <f>L28-L29</f>
        <v>1440</v>
      </c>
      <c r="M30" s="374">
        <f t="shared" ref="M30" si="8">M28-M29</f>
        <v>20</v>
      </c>
      <c r="N30" s="375">
        <f>N28-N29</f>
        <v>144</v>
      </c>
      <c r="O30" s="375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6" t="s">
        <v>92</v>
      </c>
      <c r="AE30" s="467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7 H20:H24">
    <cfRule type="cellIs" dxfId="40" priority="10" stopIfTrue="1" operator="equal">
      <formula>"●"</formula>
    </cfRule>
  </conditionalFormatting>
  <conditionalFormatting sqref="H25">
    <cfRule type="cellIs" dxfId="39" priority="9" stopIfTrue="1" operator="equal">
      <formula>"●"</formula>
    </cfRule>
  </conditionalFormatting>
  <conditionalFormatting sqref="E18">
    <cfRule type="expression" dxfId="38" priority="7" stopIfTrue="1">
      <formula>"F15=●"</formula>
    </cfRule>
  </conditionalFormatting>
  <conditionalFormatting sqref="I8 I10 H11:H18">
    <cfRule type="cellIs" dxfId="37" priority="5" stopIfTrue="1" operator="equal">
      <formula>"●"</formula>
    </cfRule>
  </conditionalFormatting>
  <conditionalFormatting sqref="H19">
    <cfRule type="cellIs" dxfId="36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700-000000000000}">
      <formula1>"毎日,毎週,毎月,都度,毎年,その他"</formula1>
    </dataValidation>
    <dataValidation imeMode="off" allowBlank="1" showInputMessage="1" showErrorMessage="1" sqref="T1:T1048576 U28:AE1048576 U1:AE10 U11:AQ27 M11:N27" xr:uid="{00000000-0002-0000-0700-000001000000}"/>
    <dataValidation type="list" allowBlank="1" showInputMessage="1" showErrorMessage="1" sqref="F11:K27" xr:uid="{00000000-0002-0000-07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R36"/>
  <sheetViews>
    <sheetView view="pageBreakPreview" zoomScale="85" zoomScaleNormal="85" zoomScaleSheetLayoutView="85" workbookViewId="0">
      <pane xSplit="3" ySplit="10" topLeftCell="R17" activePane="bottomRight" state="frozen"/>
      <selection activeCell="K25" sqref="K25"/>
      <selection pane="topRight" activeCell="K25" sqref="K25"/>
      <selection pane="bottomLeft" activeCell="K25" sqref="K25"/>
      <selection pane="bottomRight" activeCell="B11" sqref="B11:B26"/>
    </sheetView>
  </sheetViews>
  <sheetFormatPr defaultRowHeight="13.5" x14ac:dyDescent="0.15"/>
  <cols>
    <col min="1" max="1" width="3.625" style="1" customWidth="1"/>
    <col min="2" max="2" width="8" style="16" bestFit="1" customWidth="1"/>
    <col min="3" max="3" width="16.75" style="1" customWidth="1"/>
    <col min="4" max="4" width="24.25" style="1" customWidth="1"/>
    <col min="5" max="5" width="9.25" style="1" customWidth="1"/>
    <col min="6" max="11" width="5.75" style="1" customWidth="1"/>
    <col min="12" max="16" width="6.375" style="1" customWidth="1"/>
    <col min="17" max="17" width="27.125" style="1" customWidth="1"/>
    <col min="18" max="43" width="5.75" style="177" customWidth="1"/>
    <col min="44" max="16384" width="9" style="1"/>
  </cols>
  <sheetData>
    <row r="1" spans="2:43" x14ac:dyDescent="0.15">
      <c r="H1" s="1">
        <f>VLOOKUP("合計",$G$11:$H$99,2,FALSE)</f>
        <v>312</v>
      </c>
      <c r="I1" s="1">
        <f>VLOOKUP("委託",$G$11:$H$99,2,FALSE)</f>
        <v>288</v>
      </c>
      <c r="J1" s="1">
        <f>VLOOKUP("職員",$G$11:$H$99,2,FALSE)</f>
        <v>24</v>
      </c>
      <c r="AF1" s="1">
        <f>VLOOKUP("合計(時間）",$AD$11:$AQ$99,3,FALSE)</f>
        <v>12.75</v>
      </c>
      <c r="AG1" s="1">
        <f>VLOOKUP("合計(時間）",$AD$11:$AQ$99,4,FALSE)</f>
        <v>12.75</v>
      </c>
      <c r="AH1" s="1">
        <f>VLOOKUP("合計(時間）",$AD$11:$AQ$99,5,FALSE)</f>
        <v>16.5</v>
      </c>
      <c r="AI1" s="1">
        <f>VLOOKUP("合計(時間）",$AD$11:$AQ$99,6,FALSE)</f>
        <v>69</v>
      </c>
      <c r="AJ1" s="1">
        <f>VLOOKUP("合計(時間）",$AD$11:$AQ$99,7,FALSE)</f>
        <v>54</v>
      </c>
      <c r="AK1" s="1">
        <f>VLOOKUP("合計(時間）",$AD$11:$AQ$99,8,FALSE)</f>
        <v>12.75</v>
      </c>
      <c r="AL1" s="1">
        <f>VLOOKUP("合計(時間）",$AD$11:$AQ$99,9,FALSE)</f>
        <v>12.75</v>
      </c>
      <c r="AM1" s="1">
        <f>VLOOKUP("合計(時間）",$AD$11:$AQ$99,10,FALSE)</f>
        <v>20.25</v>
      </c>
      <c r="AN1" s="1">
        <f>VLOOKUP("合計(時間）",$AD$11:$AQ$99,11,FALSE)</f>
        <v>39</v>
      </c>
      <c r="AO1" s="1">
        <f>VLOOKUP("合計(時間）",$AD$11:$AQ$99,12,FALSE)</f>
        <v>12.75</v>
      </c>
      <c r="AP1" s="1">
        <f>VLOOKUP("合計(時間）",$AD$11:$AQ$99,13,FALSE)</f>
        <v>12.75</v>
      </c>
      <c r="AQ1" s="1">
        <f>VLOOKUP("合計(時間）",$AD$11:$AQ$99,14,FALSE)</f>
        <v>12.75</v>
      </c>
    </row>
    <row r="2" spans="2:43" ht="19.5" customHeight="1" x14ac:dyDescent="0.15">
      <c r="B2" s="18" t="s">
        <v>41</v>
      </c>
      <c r="C2" s="15" t="s">
        <v>223</v>
      </c>
      <c r="D2" s="15"/>
      <c r="E2" s="350"/>
      <c r="F2" s="479"/>
      <c r="G2" s="479"/>
      <c r="H2" s="480"/>
      <c r="I2" s="480"/>
      <c r="J2" s="480"/>
      <c r="K2" s="480"/>
      <c r="L2" s="480"/>
      <c r="M2" s="480"/>
      <c r="N2" s="13"/>
      <c r="O2" s="13"/>
      <c r="P2" s="210"/>
      <c r="Q2" s="350"/>
      <c r="R2" s="180"/>
      <c r="S2" s="180"/>
    </row>
    <row r="3" spans="2:43" ht="12" customHeight="1" x14ac:dyDescent="0.15">
      <c r="B3" s="19"/>
    </row>
    <row r="4" spans="2:43" ht="19.5" customHeight="1" x14ac:dyDescent="0.15">
      <c r="B4" s="17" t="s">
        <v>95</v>
      </c>
      <c r="C4" s="481" t="s">
        <v>135</v>
      </c>
      <c r="D4" s="481"/>
      <c r="E4" s="481"/>
      <c r="F4" s="327" t="s">
        <v>96</v>
      </c>
      <c r="G4" s="482" t="s">
        <v>141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181"/>
      <c r="S4" s="181"/>
    </row>
    <row r="5" spans="2:43" ht="12" customHeight="1" x14ac:dyDescent="0.15"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43" ht="33" customHeight="1" x14ac:dyDescent="0.15">
      <c r="B6" s="17" t="s">
        <v>21</v>
      </c>
      <c r="C6" s="483" t="s">
        <v>240</v>
      </c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5"/>
      <c r="R6" s="181"/>
      <c r="S6" s="181"/>
    </row>
    <row r="7" spans="2:43" ht="12" customHeight="1" thickBot="1" x14ac:dyDescent="0.2">
      <c r="B7" s="4"/>
      <c r="C7" s="1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3"/>
      <c r="P7" s="3"/>
    </row>
    <row r="8" spans="2:43" ht="13.5" customHeight="1" x14ac:dyDescent="0.15">
      <c r="B8" s="399" t="s">
        <v>0</v>
      </c>
      <c r="C8" s="402" t="s">
        <v>97</v>
      </c>
      <c r="D8" s="402" t="s">
        <v>5</v>
      </c>
      <c r="E8" s="405" t="s">
        <v>34</v>
      </c>
      <c r="F8" s="412" t="s">
        <v>125</v>
      </c>
      <c r="G8" s="413"/>
      <c r="H8" s="414"/>
      <c r="I8" s="414"/>
      <c r="J8" s="414"/>
      <c r="K8" s="415"/>
      <c r="L8" s="454" t="s">
        <v>36</v>
      </c>
      <c r="M8" s="460" t="s">
        <v>8</v>
      </c>
      <c r="N8" s="460" t="s">
        <v>33</v>
      </c>
      <c r="O8" s="419" t="s">
        <v>9</v>
      </c>
      <c r="P8" s="422" t="s">
        <v>10</v>
      </c>
      <c r="Q8" s="427" t="s">
        <v>126</v>
      </c>
      <c r="R8" s="475" t="s">
        <v>74</v>
      </c>
      <c r="S8" s="477" t="s">
        <v>75</v>
      </c>
      <c r="T8" s="472" t="s">
        <v>76</v>
      </c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4"/>
      <c r="AF8" s="463" t="s">
        <v>77</v>
      </c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2:43" x14ac:dyDescent="0.15">
      <c r="B9" s="400"/>
      <c r="C9" s="403"/>
      <c r="D9" s="403"/>
      <c r="E9" s="406"/>
      <c r="F9" s="425" t="s">
        <v>28</v>
      </c>
      <c r="G9" s="426"/>
      <c r="H9" s="433" t="s">
        <v>98</v>
      </c>
      <c r="I9" s="433"/>
      <c r="J9" s="433"/>
      <c r="K9" s="434" t="s">
        <v>11</v>
      </c>
      <c r="L9" s="455"/>
      <c r="M9" s="492"/>
      <c r="N9" s="461"/>
      <c r="O9" s="420"/>
      <c r="P9" s="423"/>
      <c r="Q9" s="428"/>
      <c r="R9" s="476"/>
      <c r="S9" s="478"/>
      <c r="T9" s="470" t="s">
        <v>78</v>
      </c>
      <c r="U9" s="448" t="s">
        <v>79</v>
      </c>
      <c r="V9" s="448" t="s">
        <v>80</v>
      </c>
      <c r="W9" s="448" t="s">
        <v>81</v>
      </c>
      <c r="X9" s="448" t="s">
        <v>82</v>
      </c>
      <c r="Y9" s="448" t="s">
        <v>83</v>
      </c>
      <c r="Z9" s="448" t="s">
        <v>84</v>
      </c>
      <c r="AA9" s="448" t="s">
        <v>85</v>
      </c>
      <c r="AB9" s="448" t="s">
        <v>86</v>
      </c>
      <c r="AC9" s="448" t="s">
        <v>87</v>
      </c>
      <c r="AD9" s="448" t="s">
        <v>88</v>
      </c>
      <c r="AE9" s="468" t="s">
        <v>89</v>
      </c>
      <c r="AF9" s="463" t="s">
        <v>78</v>
      </c>
      <c r="AG9" s="447" t="s">
        <v>79</v>
      </c>
      <c r="AH9" s="447" t="s">
        <v>80</v>
      </c>
      <c r="AI9" s="447" t="s">
        <v>81</v>
      </c>
      <c r="AJ9" s="447" t="s">
        <v>82</v>
      </c>
      <c r="AK9" s="447" t="s">
        <v>83</v>
      </c>
      <c r="AL9" s="447" t="s">
        <v>84</v>
      </c>
      <c r="AM9" s="447" t="s">
        <v>85</v>
      </c>
      <c r="AN9" s="447" t="s">
        <v>86</v>
      </c>
      <c r="AO9" s="447" t="s">
        <v>87</v>
      </c>
      <c r="AP9" s="447" t="s">
        <v>88</v>
      </c>
      <c r="AQ9" s="447" t="s">
        <v>89</v>
      </c>
    </row>
    <row r="10" spans="2:43" ht="14.25" thickBot="1" x14ac:dyDescent="0.2">
      <c r="B10" s="401"/>
      <c r="C10" s="404"/>
      <c r="D10" s="404"/>
      <c r="E10" s="407"/>
      <c r="F10" s="75" t="s">
        <v>99</v>
      </c>
      <c r="G10" s="77" t="s">
        <v>100</v>
      </c>
      <c r="H10" s="74" t="s">
        <v>17</v>
      </c>
      <c r="I10" s="74" t="s">
        <v>12</v>
      </c>
      <c r="J10" s="74" t="s">
        <v>13</v>
      </c>
      <c r="K10" s="435"/>
      <c r="L10" s="456"/>
      <c r="M10" s="493"/>
      <c r="N10" s="462"/>
      <c r="O10" s="421"/>
      <c r="P10" s="424"/>
      <c r="Q10" s="429"/>
      <c r="R10" s="476"/>
      <c r="S10" s="478"/>
      <c r="T10" s="471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69"/>
      <c r="AF10" s="463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</row>
    <row r="11" spans="2:43" ht="22.5" customHeight="1" x14ac:dyDescent="0.15">
      <c r="B11" s="20">
        <v>1</v>
      </c>
      <c r="C11" s="219" t="s">
        <v>152</v>
      </c>
      <c r="D11" s="219" t="s">
        <v>169</v>
      </c>
      <c r="E11" s="220" t="s">
        <v>154</v>
      </c>
      <c r="F11" s="223"/>
      <c r="G11" s="224"/>
      <c r="H11" s="221" t="s">
        <v>168</v>
      </c>
      <c r="I11" s="221"/>
      <c r="J11" s="221"/>
      <c r="K11" s="222"/>
      <c r="L11" s="149">
        <f t="shared" ref="L11:L27" si="0">M11*N11</f>
        <v>1800</v>
      </c>
      <c r="M11" s="331">
        <v>5</v>
      </c>
      <c r="N11" s="321">
        <f>S11</f>
        <v>360</v>
      </c>
      <c r="O11" s="255"/>
      <c r="P11" s="254"/>
      <c r="Q11" s="252"/>
      <c r="R11" s="157" t="str">
        <f t="shared" ref="R11:R27" si="1">IF(S11=N11,"○","相違あり")</f>
        <v>○</v>
      </c>
      <c r="S11" s="322">
        <f t="shared" ref="S11:S27" si="2">SUM(T11:AE11)</f>
        <v>360</v>
      </c>
      <c r="T11" s="332">
        <v>15</v>
      </c>
      <c r="U11" s="332">
        <v>15</v>
      </c>
      <c r="V11" s="332">
        <v>20</v>
      </c>
      <c r="W11" s="332">
        <v>90</v>
      </c>
      <c r="X11" s="332">
        <v>70</v>
      </c>
      <c r="Y11" s="332">
        <v>15</v>
      </c>
      <c r="Z11" s="332">
        <v>15</v>
      </c>
      <c r="AA11" s="332">
        <v>25</v>
      </c>
      <c r="AB11" s="332">
        <v>50</v>
      </c>
      <c r="AC11" s="332">
        <v>15</v>
      </c>
      <c r="AD11" s="332">
        <v>15</v>
      </c>
      <c r="AE11" s="332">
        <v>15</v>
      </c>
      <c r="AF11" s="386">
        <v>75</v>
      </c>
      <c r="AG11" s="386">
        <v>75</v>
      </c>
      <c r="AH11" s="386">
        <v>100</v>
      </c>
      <c r="AI11" s="386">
        <v>450</v>
      </c>
      <c r="AJ11" s="386">
        <v>350</v>
      </c>
      <c r="AK11" s="386">
        <v>75</v>
      </c>
      <c r="AL11" s="386">
        <v>75</v>
      </c>
      <c r="AM11" s="386">
        <v>125</v>
      </c>
      <c r="AN11" s="386">
        <v>250</v>
      </c>
      <c r="AO11" s="386">
        <v>75</v>
      </c>
      <c r="AP11" s="386">
        <v>75</v>
      </c>
      <c r="AQ11" s="386">
        <v>75</v>
      </c>
    </row>
    <row r="12" spans="2:43" ht="22.5" customHeight="1" x14ac:dyDescent="0.15">
      <c r="B12" s="20">
        <v>2</v>
      </c>
      <c r="C12" s="219" t="s">
        <v>155</v>
      </c>
      <c r="D12" s="219" t="s">
        <v>178</v>
      </c>
      <c r="E12" s="220" t="s">
        <v>154</v>
      </c>
      <c r="F12" s="227"/>
      <c r="G12" s="228"/>
      <c r="H12" s="225" t="s">
        <v>168</v>
      </c>
      <c r="I12" s="225"/>
      <c r="J12" s="225"/>
      <c r="K12" s="226"/>
      <c r="L12" s="149">
        <f t="shared" si="0"/>
        <v>3600</v>
      </c>
      <c r="M12" s="331">
        <v>10</v>
      </c>
      <c r="N12" s="321">
        <f t="shared" ref="N12:N27" si="3">S12</f>
        <v>360</v>
      </c>
      <c r="O12" s="250"/>
      <c r="P12" s="251"/>
      <c r="Q12" s="252"/>
      <c r="R12" s="157" t="str">
        <f t="shared" si="1"/>
        <v>○</v>
      </c>
      <c r="S12" s="322">
        <f t="shared" si="2"/>
        <v>360</v>
      </c>
      <c r="T12" s="332">
        <v>15</v>
      </c>
      <c r="U12" s="332">
        <v>15</v>
      </c>
      <c r="V12" s="332">
        <v>20</v>
      </c>
      <c r="W12" s="332">
        <v>90</v>
      </c>
      <c r="X12" s="332">
        <v>70</v>
      </c>
      <c r="Y12" s="332">
        <v>15</v>
      </c>
      <c r="Z12" s="332">
        <v>15</v>
      </c>
      <c r="AA12" s="332">
        <v>25</v>
      </c>
      <c r="AB12" s="332">
        <v>50</v>
      </c>
      <c r="AC12" s="332">
        <v>15</v>
      </c>
      <c r="AD12" s="332">
        <v>15</v>
      </c>
      <c r="AE12" s="332">
        <v>15</v>
      </c>
      <c r="AF12" s="386">
        <v>150</v>
      </c>
      <c r="AG12" s="386">
        <v>150</v>
      </c>
      <c r="AH12" s="386">
        <v>200</v>
      </c>
      <c r="AI12" s="386">
        <v>900</v>
      </c>
      <c r="AJ12" s="386">
        <v>700</v>
      </c>
      <c r="AK12" s="386">
        <v>150</v>
      </c>
      <c r="AL12" s="386">
        <v>150</v>
      </c>
      <c r="AM12" s="386">
        <v>250</v>
      </c>
      <c r="AN12" s="386">
        <v>500</v>
      </c>
      <c r="AO12" s="386">
        <v>150</v>
      </c>
      <c r="AP12" s="386">
        <v>150</v>
      </c>
      <c r="AQ12" s="386">
        <v>150</v>
      </c>
    </row>
    <row r="13" spans="2:43" ht="22.5" customHeight="1" x14ac:dyDescent="0.15">
      <c r="B13" s="20">
        <v>3</v>
      </c>
      <c r="C13" s="219" t="s">
        <v>157</v>
      </c>
      <c r="D13" s="219" t="s">
        <v>158</v>
      </c>
      <c r="E13" s="220"/>
      <c r="F13" s="227"/>
      <c r="G13" s="228"/>
      <c r="H13" s="225" t="s">
        <v>168</v>
      </c>
      <c r="I13" s="225"/>
      <c r="J13" s="225"/>
      <c r="K13" s="226"/>
      <c r="L13" s="149">
        <f t="shared" si="0"/>
        <v>1800</v>
      </c>
      <c r="M13" s="331">
        <v>5</v>
      </c>
      <c r="N13" s="321">
        <f t="shared" si="3"/>
        <v>360</v>
      </c>
      <c r="O13" s="255"/>
      <c r="P13" s="254"/>
      <c r="Q13" s="252"/>
      <c r="R13" s="157" t="str">
        <f t="shared" si="1"/>
        <v>○</v>
      </c>
      <c r="S13" s="322">
        <f t="shared" si="2"/>
        <v>360</v>
      </c>
      <c r="T13" s="332">
        <v>15</v>
      </c>
      <c r="U13" s="332">
        <v>15</v>
      </c>
      <c r="V13" s="332">
        <v>20</v>
      </c>
      <c r="W13" s="332">
        <v>90</v>
      </c>
      <c r="X13" s="332">
        <v>70</v>
      </c>
      <c r="Y13" s="332">
        <v>15</v>
      </c>
      <c r="Z13" s="332">
        <v>15</v>
      </c>
      <c r="AA13" s="332">
        <v>25</v>
      </c>
      <c r="AB13" s="332">
        <v>50</v>
      </c>
      <c r="AC13" s="332">
        <v>15</v>
      </c>
      <c r="AD13" s="332">
        <v>15</v>
      </c>
      <c r="AE13" s="332">
        <v>15</v>
      </c>
      <c r="AF13" s="386">
        <v>75</v>
      </c>
      <c r="AG13" s="386">
        <v>75</v>
      </c>
      <c r="AH13" s="386">
        <v>100</v>
      </c>
      <c r="AI13" s="386">
        <v>450</v>
      </c>
      <c r="AJ13" s="386">
        <v>350</v>
      </c>
      <c r="AK13" s="386">
        <v>75</v>
      </c>
      <c r="AL13" s="386">
        <v>75</v>
      </c>
      <c r="AM13" s="386">
        <v>125</v>
      </c>
      <c r="AN13" s="386">
        <v>250</v>
      </c>
      <c r="AO13" s="386">
        <v>75</v>
      </c>
      <c r="AP13" s="386">
        <v>75</v>
      </c>
      <c r="AQ13" s="386">
        <v>75</v>
      </c>
    </row>
    <row r="14" spans="2:43" ht="22.5" customHeight="1" x14ac:dyDescent="0.15">
      <c r="B14" s="20">
        <v>4</v>
      </c>
      <c r="C14" s="219" t="s">
        <v>161</v>
      </c>
      <c r="D14" s="219" t="s">
        <v>162</v>
      </c>
      <c r="E14" s="220" t="s">
        <v>154</v>
      </c>
      <c r="F14" s="231"/>
      <c r="G14" s="232"/>
      <c r="H14" s="225" t="s">
        <v>168</v>
      </c>
      <c r="I14" s="229"/>
      <c r="J14" s="229"/>
      <c r="K14" s="230"/>
      <c r="L14" s="149">
        <f t="shared" si="0"/>
        <v>3600</v>
      </c>
      <c r="M14" s="335">
        <v>10</v>
      </c>
      <c r="N14" s="321">
        <f t="shared" si="3"/>
        <v>360</v>
      </c>
      <c r="O14" s="250"/>
      <c r="P14" s="251"/>
      <c r="Q14" s="252"/>
      <c r="R14" s="157" t="str">
        <f t="shared" si="1"/>
        <v>○</v>
      </c>
      <c r="S14" s="322">
        <f t="shared" si="2"/>
        <v>360</v>
      </c>
      <c r="T14" s="332">
        <v>15</v>
      </c>
      <c r="U14" s="332">
        <v>15</v>
      </c>
      <c r="V14" s="332">
        <v>20</v>
      </c>
      <c r="W14" s="332">
        <v>90</v>
      </c>
      <c r="X14" s="332">
        <v>70</v>
      </c>
      <c r="Y14" s="332">
        <v>15</v>
      </c>
      <c r="Z14" s="332">
        <v>15</v>
      </c>
      <c r="AA14" s="332">
        <v>25</v>
      </c>
      <c r="AB14" s="332">
        <v>50</v>
      </c>
      <c r="AC14" s="332">
        <v>15</v>
      </c>
      <c r="AD14" s="332">
        <v>15</v>
      </c>
      <c r="AE14" s="332">
        <v>15</v>
      </c>
      <c r="AF14" s="386">
        <v>150</v>
      </c>
      <c r="AG14" s="386">
        <v>150</v>
      </c>
      <c r="AH14" s="386">
        <v>200</v>
      </c>
      <c r="AI14" s="386">
        <v>900</v>
      </c>
      <c r="AJ14" s="386">
        <v>700</v>
      </c>
      <c r="AK14" s="386">
        <v>150</v>
      </c>
      <c r="AL14" s="386">
        <v>150</v>
      </c>
      <c r="AM14" s="386">
        <v>250</v>
      </c>
      <c r="AN14" s="386">
        <v>500</v>
      </c>
      <c r="AO14" s="386">
        <v>150</v>
      </c>
      <c r="AP14" s="386">
        <v>150</v>
      </c>
      <c r="AQ14" s="386">
        <v>150</v>
      </c>
    </row>
    <row r="15" spans="2:43" ht="22.5" customHeight="1" x14ac:dyDescent="0.15">
      <c r="B15" s="20">
        <v>5</v>
      </c>
      <c r="C15" s="219" t="s">
        <v>163</v>
      </c>
      <c r="D15" s="219" t="s">
        <v>164</v>
      </c>
      <c r="E15" s="220" t="s">
        <v>171</v>
      </c>
      <c r="F15" s="231"/>
      <c r="G15" s="232"/>
      <c r="H15" s="225" t="s">
        <v>168</v>
      </c>
      <c r="I15" s="229"/>
      <c r="J15" s="229"/>
      <c r="K15" s="230"/>
      <c r="L15" s="149">
        <f>M15*N15</f>
        <v>3600</v>
      </c>
      <c r="M15" s="335">
        <v>10</v>
      </c>
      <c r="N15" s="321">
        <f t="shared" si="3"/>
        <v>360</v>
      </c>
      <c r="O15" s="247"/>
      <c r="P15" s="245"/>
      <c r="Q15" s="252"/>
      <c r="R15" s="157" t="str">
        <f t="shared" si="1"/>
        <v>○</v>
      </c>
      <c r="S15" s="322">
        <f t="shared" si="2"/>
        <v>360</v>
      </c>
      <c r="T15" s="332">
        <v>15</v>
      </c>
      <c r="U15" s="332">
        <v>15</v>
      </c>
      <c r="V15" s="332">
        <v>20</v>
      </c>
      <c r="W15" s="332">
        <v>90</v>
      </c>
      <c r="X15" s="332">
        <v>70</v>
      </c>
      <c r="Y15" s="332">
        <v>15</v>
      </c>
      <c r="Z15" s="332">
        <v>15</v>
      </c>
      <c r="AA15" s="332">
        <v>25</v>
      </c>
      <c r="AB15" s="332">
        <v>50</v>
      </c>
      <c r="AC15" s="332">
        <v>15</v>
      </c>
      <c r="AD15" s="332">
        <v>15</v>
      </c>
      <c r="AE15" s="332">
        <v>15</v>
      </c>
      <c r="AF15" s="386">
        <v>150</v>
      </c>
      <c r="AG15" s="386">
        <v>150</v>
      </c>
      <c r="AH15" s="386">
        <v>200</v>
      </c>
      <c r="AI15" s="386">
        <v>900</v>
      </c>
      <c r="AJ15" s="386">
        <v>700</v>
      </c>
      <c r="AK15" s="386">
        <v>150</v>
      </c>
      <c r="AL15" s="386">
        <v>150</v>
      </c>
      <c r="AM15" s="386">
        <v>250</v>
      </c>
      <c r="AN15" s="386">
        <v>500</v>
      </c>
      <c r="AO15" s="386">
        <v>150</v>
      </c>
      <c r="AP15" s="386">
        <v>150</v>
      </c>
      <c r="AQ15" s="386">
        <v>150</v>
      </c>
    </row>
    <row r="16" spans="2:43" ht="22.5" customHeight="1" x14ac:dyDescent="0.15">
      <c r="B16" s="20">
        <v>6</v>
      </c>
      <c r="C16" s="219" t="s">
        <v>165</v>
      </c>
      <c r="D16" s="219"/>
      <c r="E16" s="220"/>
      <c r="F16" s="227"/>
      <c r="G16" s="228"/>
      <c r="H16" s="225"/>
      <c r="I16" s="225" t="s">
        <v>168</v>
      </c>
      <c r="J16" s="225"/>
      <c r="K16" s="226"/>
      <c r="L16" s="149">
        <f>M16*N16</f>
        <v>1080</v>
      </c>
      <c r="M16" s="335">
        <v>15</v>
      </c>
      <c r="N16" s="321">
        <f t="shared" si="3"/>
        <v>72</v>
      </c>
      <c r="O16" s="253"/>
      <c r="P16" s="251"/>
      <c r="Q16" s="252"/>
      <c r="R16" s="157" t="str">
        <f t="shared" si="1"/>
        <v>○</v>
      </c>
      <c r="S16" s="322">
        <f t="shared" si="2"/>
        <v>72</v>
      </c>
      <c r="T16" s="332">
        <v>6</v>
      </c>
      <c r="U16" s="332">
        <v>6</v>
      </c>
      <c r="V16" s="332">
        <v>6</v>
      </c>
      <c r="W16" s="332">
        <v>6</v>
      </c>
      <c r="X16" s="332">
        <v>6</v>
      </c>
      <c r="Y16" s="332">
        <v>6</v>
      </c>
      <c r="Z16" s="332">
        <v>6</v>
      </c>
      <c r="AA16" s="332">
        <v>6</v>
      </c>
      <c r="AB16" s="332">
        <v>6</v>
      </c>
      <c r="AC16" s="332">
        <v>6</v>
      </c>
      <c r="AD16" s="332">
        <v>6</v>
      </c>
      <c r="AE16" s="332">
        <v>6</v>
      </c>
      <c r="AF16" s="386">
        <v>0</v>
      </c>
      <c r="AG16" s="386">
        <v>0</v>
      </c>
      <c r="AH16" s="386">
        <v>0</v>
      </c>
      <c r="AI16" s="386">
        <v>0</v>
      </c>
      <c r="AJ16" s="386">
        <v>0</v>
      </c>
      <c r="AK16" s="386">
        <v>0</v>
      </c>
      <c r="AL16" s="386">
        <v>0</v>
      </c>
      <c r="AM16" s="386">
        <v>0</v>
      </c>
      <c r="AN16" s="386">
        <v>0</v>
      </c>
      <c r="AO16" s="386">
        <v>0</v>
      </c>
      <c r="AP16" s="386">
        <v>0</v>
      </c>
      <c r="AQ16" s="386">
        <v>0</v>
      </c>
    </row>
    <row r="17" spans="2:44" ht="22.5" customHeight="1" x14ac:dyDescent="0.15">
      <c r="B17" s="20">
        <v>7</v>
      </c>
      <c r="C17" s="219" t="s">
        <v>166</v>
      </c>
      <c r="D17" s="219"/>
      <c r="E17" s="220"/>
      <c r="F17" s="231"/>
      <c r="G17" s="232"/>
      <c r="H17" s="225"/>
      <c r="I17" s="229"/>
      <c r="J17" s="229" t="s">
        <v>168</v>
      </c>
      <c r="K17" s="230"/>
      <c r="L17" s="149">
        <f t="shared" si="0"/>
        <v>360</v>
      </c>
      <c r="M17" s="335">
        <v>5</v>
      </c>
      <c r="N17" s="321">
        <f t="shared" si="3"/>
        <v>72</v>
      </c>
      <c r="O17" s="250"/>
      <c r="P17" s="251"/>
      <c r="Q17" s="252"/>
      <c r="R17" s="157" t="str">
        <f t="shared" si="1"/>
        <v>○</v>
      </c>
      <c r="S17" s="322">
        <f t="shared" si="2"/>
        <v>72</v>
      </c>
      <c r="T17" s="332">
        <v>6</v>
      </c>
      <c r="U17" s="332">
        <v>6</v>
      </c>
      <c r="V17" s="332">
        <v>6</v>
      </c>
      <c r="W17" s="332">
        <v>6</v>
      </c>
      <c r="X17" s="332">
        <v>6</v>
      </c>
      <c r="Y17" s="332">
        <v>6</v>
      </c>
      <c r="Z17" s="332">
        <v>6</v>
      </c>
      <c r="AA17" s="332">
        <v>6</v>
      </c>
      <c r="AB17" s="332">
        <v>6</v>
      </c>
      <c r="AC17" s="332">
        <v>6</v>
      </c>
      <c r="AD17" s="332">
        <v>6</v>
      </c>
      <c r="AE17" s="332">
        <v>6</v>
      </c>
      <c r="AF17" s="386">
        <v>0</v>
      </c>
      <c r="AG17" s="386">
        <v>0</v>
      </c>
      <c r="AH17" s="386">
        <v>0</v>
      </c>
      <c r="AI17" s="386">
        <v>0</v>
      </c>
      <c r="AJ17" s="386">
        <v>0</v>
      </c>
      <c r="AK17" s="386">
        <v>0</v>
      </c>
      <c r="AL17" s="386">
        <v>0</v>
      </c>
      <c r="AM17" s="386">
        <v>0</v>
      </c>
      <c r="AN17" s="386">
        <v>0</v>
      </c>
      <c r="AO17" s="386">
        <v>0</v>
      </c>
      <c r="AP17" s="386">
        <v>0</v>
      </c>
      <c r="AQ17" s="386">
        <v>0</v>
      </c>
    </row>
    <row r="18" spans="2:44" ht="22.5" customHeight="1" x14ac:dyDescent="0.15">
      <c r="B18" s="20">
        <v>8</v>
      </c>
      <c r="C18" s="219" t="s">
        <v>167</v>
      </c>
      <c r="D18" s="219" t="s">
        <v>256</v>
      </c>
      <c r="E18" s="234"/>
      <c r="F18" s="231"/>
      <c r="G18" s="232"/>
      <c r="H18" s="225" t="s">
        <v>168</v>
      </c>
      <c r="I18" s="229"/>
      <c r="J18" s="229"/>
      <c r="K18" s="230"/>
      <c r="L18" s="149">
        <f t="shared" si="0"/>
        <v>1080</v>
      </c>
      <c r="M18" s="335">
        <v>15</v>
      </c>
      <c r="N18" s="321">
        <f t="shared" si="3"/>
        <v>72</v>
      </c>
      <c r="O18" s="255"/>
      <c r="P18" s="251"/>
      <c r="Q18" s="252"/>
      <c r="R18" s="157" t="str">
        <f t="shared" si="1"/>
        <v>○</v>
      </c>
      <c r="S18" s="322">
        <f>SUM(T18:AE18)</f>
        <v>72</v>
      </c>
      <c r="T18" s="332">
        <v>6</v>
      </c>
      <c r="U18" s="332">
        <v>6</v>
      </c>
      <c r="V18" s="332">
        <v>6</v>
      </c>
      <c r="W18" s="332">
        <v>6</v>
      </c>
      <c r="X18" s="332">
        <v>6</v>
      </c>
      <c r="Y18" s="332">
        <v>6</v>
      </c>
      <c r="Z18" s="332">
        <v>6</v>
      </c>
      <c r="AA18" s="332">
        <v>6</v>
      </c>
      <c r="AB18" s="332">
        <v>6</v>
      </c>
      <c r="AC18" s="332">
        <v>6</v>
      </c>
      <c r="AD18" s="332">
        <v>6</v>
      </c>
      <c r="AE18" s="332">
        <v>6</v>
      </c>
      <c r="AF18" s="386">
        <v>90</v>
      </c>
      <c r="AG18" s="386">
        <v>90</v>
      </c>
      <c r="AH18" s="386">
        <v>90</v>
      </c>
      <c r="AI18" s="386">
        <v>90</v>
      </c>
      <c r="AJ18" s="386">
        <v>90</v>
      </c>
      <c r="AK18" s="386">
        <v>90</v>
      </c>
      <c r="AL18" s="386">
        <v>90</v>
      </c>
      <c r="AM18" s="386">
        <v>90</v>
      </c>
      <c r="AN18" s="386">
        <v>90</v>
      </c>
      <c r="AO18" s="386">
        <v>90</v>
      </c>
      <c r="AP18" s="386">
        <v>90</v>
      </c>
      <c r="AQ18" s="386">
        <v>90</v>
      </c>
    </row>
    <row r="19" spans="2:44" ht="22.5" customHeight="1" x14ac:dyDescent="0.15">
      <c r="B19" s="20">
        <v>9</v>
      </c>
      <c r="C19" s="233" t="s">
        <v>243</v>
      </c>
      <c r="D19" s="233" t="s">
        <v>244</v>
      </c>
      <c r="E19" s="220"/>
      <c r="F19" s="231"/>
      <c r="G19" s="232"/>
      <c r="H19" s="225" t="s">
        <v>168</v>
      </c>
      <c r="I19" s="229"/>
      <c r="J19" s="229"/>
      <c r="K19" s="230"/>
      <c r="L19" s="149">
        <f t="shared" si="0"/>
        <v>1800</v>
      </c>
      <c r="M19" s="335">
        <v>5</v>
      </c>
      <c r="N19" s="321">
        <f t="shared" si="3"/>
        <v>360</v>
      </c>
      <c r="O19" s="250"/>
      <c r="P19" s="251"/>
      <c r="Q19" s="252"/>
      <c r="R19" s="157" t="str">
        <f t="shared" si="1"/>
        <v>○</v>
      </c>
      <c r="S19" s="322">
        <f t="shared" ref="S19" si="4">SUM(T19:AE19)</f>
        <v>360</v>
      </c>
      <c r="T19" s="332">
        <v>15</v>
      </c>
      <c r="U19" s="332">
        <v>15</v>
      </c>
      <c r="V19" s="332">
        <v>20</v>
      </c>
      <c r="W19" s="332">
        <v>90</v>
      </c>
      <c r="X19" s="332">
        <v>70</v>
      </c>
      <c r="Y19" s="332">
        <v>15</v>
      </c>
      <c r="Z19" s="332">
        <v>15</v>
      </c>
      <c r="AA19" s="332">
        <v>25</v>
      </c>
      <c r="AB19" s="332">
        <v>50</v>
      </c>
      <c r="AC19" s="332">
        <v>15</v>
      </c>
      <c r="AD19" s="332">
        <v>15</v>
      </c>
      <c r="AE19" s="332">
        <v>15</v>
      </c>
      <c r="AF19" s="386">
        <v>75</v>
      </c>
      <c r="AG19" s="386">
        <v>75</v>
      </c>
      <c r="AH19" s="386">
        <v>100</v>
      </c>
      <c r="AI19" s="386">
        <v>450</v>
      </c>
      <c r="AJ19" s="386">
        <v>350</v>
      </c>
      <c r="AK19" s="386">
        <v>75</v>
      </c>
      <c r="AL19" s="386">
        <v>75</v>
      </c>
      <c r="AM19" s="386">
        <v>125</v>
      </c>
      <c r="AN19" s="386">
        <v>250</v>
      </c>
      <c r="AO19" s="386">
        <v>75</v>
      </c>
      <c r="AP19" s="386">
        <v>75</v>
      </c>
      <c r="AQ19" s="386">
        <v>75</v>
      </c>
    </row>
    <row r="20" spans="2:44" ht="22.5" customHeight="1" x14ac:dyDescent="0.15">
      <c r="B20" s="20">
        <v>10</v>
      </c>
      <c r="C20" s="219"/>
      <c r="D20" s="219"/>
      <c r="E20" s="220"/>
      <c r="F20" s="231"/>
      <c r="G20" s="232"/>
      <c r="H20" s="225"/>
      <c r="I20" s="229"/>
      <c r="J20" s="229"/>
      <c r="K20" s="230"/>
      <c r="L20" s="149">
        <f t="shared" si="0"/>
        <v>0</v>
      </c>
      <c r="M20" s="335"/>
      <c r="N20" s="321">
        <f t="shared" si="3"/>
        <v>0</v>
      </c>
      <c r="O20" s="255"/>
      <c r="P20" s="251"/>
      <c r="Q20" s="252"/>
      <c r="R20" s="157" t="str">
        <f t="shared" si="1"/>
        <v>○</v>
      </c>
      <c r="S20" s="322">
        <f t="shared" si="2"/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86">
        <v>0</v>
      </c>
      <c r="AG20" s="386">
        <v>0</v>
      </c>
      <c r="AH20" s="386">
        <v>0</v>
      </c>
      <c r="AI20" s="386">
        <v>0</v>
      </c>
      <c r="AJ20" s="386">
        <v>0</v>
      </c>
      <c r="AK20" s="386">
        <v>0</v>
      </c>
      <c r="AL20" s="386">
        <v>0</v>
      </c>
      <c r="AM20" s="386">
        <v>0</v>
      </c>
      <c r="AN20" s="386">
        <v>0</v>
      </c>
      <c r="AO20" s="386">
        <v>0</v>
      </c>
      <c r="AP20" s="386">
        <v>0</v>
      </c>
      <c r="AQ20" s="386">
        <v>0</v>
      </c>
    </row>
    <row r="21" spans="2:44" ht="22.5" customHeight="1" x14ac:dyDescent="0.15">
      <c r="B21" s="20">
        <v>11</v>
      </c>
      <c r="C21" s="219"/>
      <c r="D21" s="219"/>
      <c r="E21" s="220"/>
      <c r="F21" s="231"/>
      <c r="G21" s="232"/>
      <c r="H21" s="225"/>
      <c r="I21" s="229"/>
      <c r="J21" s="229"/>
      <c r="K21" s="230"/>
      <c r="L21" s="149">
        <f t="shared" si="0"/>
        <v>0</v>
      </c>
      <c r="M21" s="335"/>
      <c r="N21" s="321">
        <f t="shared" si="3"/>
        <v>0</v>
      </c>
      <c r="O21" s="250"/>
      <c r="P21" s="251"/>
      <c r="Q21" s="252"/>
      <c r="R21" s="157" t="str">
        <f t="shared" si="1"/>
        <v>○</v>
      </c>
      <c r="S21" s="322">
        <f t="shared" si="2"/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86">
        <v>0</v>
      </c>
      <c r="AG21" s="386">
        <v>0</v>
      </c>
      <c r="AH21" s="386">
        <v>0</v>
      </c>
      <c r="AI21" s="386">
        <v>0</v>
      </c>
      <c r="AJ21" s="386">
        <v>0</v>
      </c>
      <c r="AK21" s="386">
        <v>0</v>
      </c>
      <c r="AL21" s="386">
        <v>0</v>
      </c>
      <c r="AM21" s="386">
        <v>0</v>
      </c>
      <c r="AN21" s="386">
        <v>0</v>
      </c>
      <c r="AO21" s="386">
        <v>0</v>
      </c>
      <c r="AP21" s="386">
        <v>0</v>
      </c>
      <c r="AQ21" s="386">
        <v>0</v>
      </c>
    </row>
    <row r="22" spans="2:44" ht="22.5" customHeight="1" x14ac:dyDescent="0.15">
      <c r="B22" s="20">
        <v>12</v>
      </c>
      <c r="C22" s="219"/>
      <c r="D22" s="233"/>
      <c r="E22" s="220"/>
      <c r="F22" s="227"/>
      <c r="G22" s="228"/>
      <c r="H22" s="225"/>
      <c r="I22" s="225"/>
      <c r="J22" s="225"/>
      <c r="K22" s="226"/>
      <c r="L22" s="149">
        <f t="shared" si="0"/>
        <v>0</v>
      </c>
      <c r="M22" s="331"/>
      <c r="N22" s="321">
        <f t="shared" si="3"/>
        <v>0</v>
      </c>
      <c r="O22" s="247"/>
      <c r="P22" s="251"/>
      <c r="Q22" s="252"/>
      <c r="R22" s="157" t="str">
        <f t="shared" si="1"/>
        <v>○</v>
      </c>
      <c r="S22" s="322">
        <f t="shared" si="2"/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86">
        <v>0</v>
      </c>
      <c r="AG22" s="386">
        <v>0</v>
      </c>
      <c r="AH22" s="386">
        <v>0</v>
      </c>
      <c r="AI22" s="386">
        <v>0</v>
      </c>
      <c r="AJ22" s="386">
        <v>0</v>
      </c>
      <c r="AK22" s="386">
        <v>0</v>
      </c>
      <c r="AL22" s="386">
        <v>0</v>
      </c>
      <c r="AM22" s="386">
        <v>0</v>
      </c>
      <c r="AN22" s="386">
        <v>0</v>
      </c>
      <c r="AO22" s="386">
        <v>0</v>
      </c>
      <c r="AP22" s="386">
        <v>0</v>
      </c>
      <c r="AQ22" s="386">
        <v>0</v>
      </c>
    </row>
    <row r="23" spans="2:44" ht="22.5" customHeight="1" x14ac:dyDescent="0.15">
      <c r="B23" s="20">
        <v>13</v>
      </c>
      <c r="C23" s="233"/>
      <c r="D23" s="233"/>
      <c r="E23" s="220"/>
      <c r="F23" s="227"/>
      <c r="G23" s="228"/>
      <c r="H23" s="225"/>
      <c r="I23" s="225"/>
      <c r="J23" s="225"/>
      <c r="K23" s="226"/>
      <c r="L23" s="149">
        <f t="shared" si="0"/>
        <v>0</v>
      </c>
      <c r="M23" s="331"/>
      <c r="N23" s="321">
        <f t="shared" si="3"/>
        <v>0</v>
      </c>
      <c r="O23" s="247"/>
      <c r="P23" s="245"/>
      <c r="Q23" s="252"/>
      <c r="R23" s="157" t="str">
        <f t="shared" si="1"/>
        <v>○</v>
      </c>
      <c r="S23" s="322">
        <f t="shared" si="2"/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86">
        <v>0</v>
      </c>
      <c r="AG23" s="386">
        <v>0</v>
      </c>
      <c r="AH23" s="386">
        <v>0</v>
      </c>
      <c r="AI23" s="386">
        <v>0</v>
      </c>
      <c r="AJ23" s="386">
        <v>0</v>
      </c>
      <c r="AK23" s="386">
        <v>0</v>
      </c>
      <c r="AL23" s="386">
        <v>0</v>
      </c>
      <c r="AM23" s="386">
        <v>0</v>
      </c>
      <c r="AN23" s="386">
        <v>0</v>
      </c>
      <c r="AO23" s="386">
        <v>0</v>
      </c>
      <c r="AP23" s="386">
        <v>0</v>
      </c>
      <c r="AQ23" s="386">
        <v>0</v>
      </c>
    </row>
    <row r="24" spans="2:44" ht="22.5" customHeight="1" x14ac:dyDescent="0.15">
      <c r="B24" s="20">
        <v>14</v>
      </c>
      <c r="C24" s="219"/>
      <c r="D24" s="219"/>
      <c r="E24" s="220"/>
      <c r="F24" s="231"/>
      <c r="G24" s="232"/>
      <c r="H24" s="225"/>
      <c r="I24" s="229"/>
      <c r="J24" s="229"/>
      <c r="K24" s="230"/>
      <c r="L24" s="149">
        <f>M24*N24</f>
        <v>0</v>
      </c>
      <c r="M24" s="335"/>
      <c r="N24" s="321">
        <f t="shared" si="3"/>
        <v>0</v>
      </c>
      <c r="O24" s="250"/>
      <c r="P24" s="254"/>
      <c r="Q24" s="252"/>
      <c r="R24" s="157" t="str">
        <f>IF(S24=N24,"○","相違あり")</f>
        <v>○</v>
      </c>
      <c r="S24" s="322">
        <f>SUM(T24:AE24)</f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86">
        <v>0</v>
      </c>
      <c r="AG24" s="386">
        <v>0</v>
      </c>
      <c r="AH24" s="386">
        <v>0</v>
      </c>
      <c r="AI24" s="386">
        <v>0</v>
      </c>
      <c r="AJ24" s="386">
        <v>0</v>
      </c>
      <c r="AK24" s="386">
        <v>0</v>
      </c>
      <c r="AL24" s="386">
        <v>0</v>
      </c>
      <c r="AM24" s="386">
        <v>0</v>
      </c>
      <c r="AN24" s="386">
        <v>0</v>
      </c>
      <c r="AO24" s="386">
        <v>0</v>
      </c>
      <c r="AP24" s="386">
        <v>0</v>
      </c>
      <c r="AQ24" s="386">
        <v>0</v>
      </c>
    </row>
    <row r="25" spans="2:44" ht="22.5" customHeight="1" x14ac:dyDescent="0.15">
      <c r="B25" s="20">
        <v>15</v>
      </c>
      <c r="C25" s="233"/>
      <c r="D25" s="219"/>
      <c r="E25" s="220"/>
      <c r="F25" s="231"/>
      <c r="G25" s="232"/>
      <c r="H25" s="225"/>
      <c r="I25" s="229"/>
      <c r="J25" s="229"/>
      <c r="K25" s="230"/>
      <c r="L25" s="149">
        <f>M25*N25</f>
        <v>0</v>
      </c>
      <c r="M25" s="335"/>
      <c r="N25" s="321">
        <f t="shared" si="3"/>
        <v>0</v>
      </c>
      <c r="O25" s="250"/>
      <c r="P25" s="254"/>
      <c r="Q25" s="252"/>
      <c r="R25" s="157" t="str">
        <f>IF(S25=N25,"○","相違あり")</f>
        <v>○</v>
      </c>
      <c r="S25" s="322">
        <f>SUM(T25:AE25)</f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86">
        <v>0</v>
      </c>
      <c r="AG25" s="386">
        <v>0</v>
      </c>
      <c r="AH25" s="386">
        <v>0</v>
      </c>
      <c r="AI25" s="386">
        <v>0</v>
      </c>
      <c r="AJ25" s="386">
        <v>0</v>
      </c>
      <c r="AK25" s="386">
        <v>0</v>
      </c>
      <c r="AL25" s="386">
        <v>0</v>
      </c>
      <c r="AM25" s="386">
        <v>0</v>
      </c>
      <c r="AN25" s="386">
        <v>0</v>
      </c>
      <c r="AO25" s="386">
        <v>0</v>
      </c>
      <c r="AP25" s="386">
        <v>0</v>
      </c>
      <c r="AQ25" s="386">
        <v>0</v>
      </c>
    </row>
    <row r="26" spans="2:44" ht="22.5" customHeight="1" x14ac:dyDescent="0.15">
      <c r="B26" s="20">
        <v>16</v>
      </c>
      <c r="C26" s="233"/>
      <c r="D26" s="233"/>
      <c r="E26" s="361"/>
      <c r="F26" s="227"/>
      <c r="G26" s="228"/>
      <c r="H26" s="225"/>
      <c r="I26" s="225"/>
      <c r="J26" s="225"/>
      <c r="K26" s="226"/>
      <c r="L26" s="149">
        <f t="shared" si="0"/>
        <v>0</v>
      </c>
      <c r="M26" s="331"/>
      <c r="N26" s="321">
        <f t="shared" si="3"/>
        <v>0</v>
      </c>
      <c r="O26" s="247"/>
      <c r="P26" s="245"/>
      <c r="Q26" s="252"/>
      <c r="R26" s="157" t="str">
        <f t="shared" si="1"/>
        <v>○</v>
      </c>
      <c r="S26" s="322">
        <f t="shared" si="2"/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86">
        <v>0</v>
      </c>
      <c r="AG26" s="386">
        <v>0</v>
      </c>
      <c r="AH26" s="386">
        <v>0</v>
      </c>
      <c r="AI26" s="386">
        <v>0</v>
      </c>
      <c r="AJ26" s="386">
        <v>0</v>
      </c>
      <c r="AK26" s="386">
        <v>0</v>
      </c>
      <c r="AL26" s="386">
        <v>0</v>
      </c>
      <c r="AM26" s="386">
        <v>0</v>
      </c>
      <c r="AN26" s="386">
        <v>0</v>
      </c>
      <c r="AO26" s="386">
        <v>0</v>
      </c>
      <c r="AP26" s="386">
        <v>0</v>
      </c>
      <c r="AQ26" s="386">
        <v>0</v>
      </c>
    </row>
    <row r="27" spans="2:44" ht="22.5" customHeight="1" thickBot="1" x14ac:dyDescent="0.2">
      <c r="B27" s="21"/>
      <c r="C27" s="219"/>
      <c r="D27" s="236"/>
      <c r="E27" s="237"/>
      <c r="F27" s="240"/>
      <c r="G27" s="241"/>
      <c r="H27" s="238"/>
      <c r="I27" s="238"/>
      <c r="J27" s="238"/>
      <c r="K27" s="239"/>
      <c r="L27" s="150">
        <f t="shared" si="0"/>
        <v>0</v>
      </c>
      <c r="M27" s="362"/>
      <c r="N27" s="321">
        <f t="shared" si="3"/>
        <v>0</v>
      </c>
      <c r="O27" s="258"/>
      <c r="P27" s="259"/>
      <c r="Q27" s="260"/>
      <c r="R27" s="157" t="str">
        <f t="shared" si="1"/>
        <v>○</v>
      </c>
      <c r="S27" s="322">
        <f t="shared" si="2"/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86">
        <v>0</v>
      </c>
      <c r="AG27" s="386">
        <v>0</v>
      </c>
      <c r="AH27" s="386">
        <v>0</v>
      </c>
      <c r="AI27" s="386">
        <v>0</v>
      </c>
      <c r="AJ27" s="386">
        <v>0</v>
      </c>
      <c r="AK27" s="386">
        <v>0</v>
      </c>
      <c r="AL27" s="386">
        <v>0</v>
      </c>
      <c r="AM27" s="386">
        <v>0</v>
      </c>
      <c r="AN27" s="386">
        <v>0</v>
      </c>
      <c r="AO27" s="386">
        <v>0</v>
      </c>
      <c r="AP27" s="386">
        <v>0</v>
      </c>
      <c r="AQ27" s="386">
        <v>0</v>
      </c>
    </row>
    <row r="28" spans="2:44" s="267" customFormat="1" ht="22.5" customHeight="1" x14ac:dyDescent="0.15">
      <c r="B28" s="268"/>
      <c r="C28" s="269"/>
      <c r="D28" s="270"/>
      <c r="E28" s="271"/>
      <c r="F28" s="271"/>
      <c r="G28" s="175" t="s">
        <v>18</v>
      </c>
      <c r="H28" s="173">
        <f>L28/60</f>
        <v>312</v>
      </c>
      <c r="I28" s="1" t="s">
        <v>101</v>
      </c>
      <c r="J28" s="494" t="s">
        <v>18</v>
      </c>
      <c r="K28" s="495"/>
      <c r="L28" s="364">
        <f>SUM(L1:L27)</f>
        <v>18720</v>
      </c>
      <c r="M28" s="365">
        <f>SUM(M1:M27)</f>
        <v>80</v>
      </c>
      <c r="N28" s="366">
        <f>SUM(N1:N27)</f>
        <v>2376</v>
      </c>
      <c r="O28" s="366"/>
      <c r="P28" s="273"/>
      <c r="Q28" s="274"/>
      <c r="R28" s="275"/>
      <c r="S28" s="275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452" t="s">
        <v>90</v>
      </c>
      <c r="AE28" s="453"/>
      <c r="AF28" s="367">
        <f t="shared" ref="AF28:AQ28" si="5">SUM(AF11:AF27)</f>
        <v>765</v>
      </c>
      <c r="AG28" s="368">
        <f t="shared" si="5"/>
        <v>765</v>
      </c>
      <c r="AH28" s="368">
        <f t="shared" si="5"/>
        <v>990</v>
      </c>
      <c r="AI28" s="368">
        <f t="shared" si="5"/>
        <v>4140</v>
      </c>
      <c r="AJ28" s="368">
        <f t="shared" si="5"/>
        <v>3240</v>
      </c>
      <c r="AK28" s="368">
        <f t="shared" si="5"/>
        <v>765</v>
      </c>
      <c r="AL28" s="368">
        <f t="shared" si="5"/>
        <v>765</v>
      </c>
      <c r="AM28" s="368">
        <f t="shared" si="5"/>
        <v>1215</v>
      </c>
      <c r="AN28" s="368">
        <f t="shared" si="5"/>
        <v>2340</v>
      </c>
      <c r="AO28" s="368">
        <f t="shared" si="5"/>
        <v>765</v>
      </c>
      <c r="AP28" s="368">
        <f t="shared" si="5"/>
        <v>765</v>
      </c>
      <c r="AQ28" s="369">
        <f t="shared" si="5"/>
        <v>765</v>
      </c>
    </row>
    <row r="29" spans="2:44" s="267" customFormat="1" ht="22.5" customHeight="1" thickBot="1" x14ac:dyDescent="0.2">
      <c r="B29" s="268"/>
      <c r="C29" s="270"/>
      <c r="D29" s="270"/>
      <c r="E29" s="271"/>
      <c r="F29" s="271"/>
      <c r="G29" s="175" t="s">
        <v>107</v>
      </c>
      <c r="H29" s="173">
        <f>L29/60</f>
        <v>288</v>
      </c>
      <c r="I29" s="1" t="s">
        <v>101</v>
      </c>
      <c r="J29" s="496" t="s">
        <v>1</v>
      </c>
      <c r="K29" s="497"/>
      <c r="L29" s="370">
        <f>SUMIF(H1:H27,"●",L1:L27)</f>
        <v>17280</v>
      </c>
      <c r="M29" s="371">
        <f>SUMIF(H1:H27,"●",M1:M27)</f>
        <v>60</v>
      </c>
      <c r="N29" s="372">
        <f>SUMIF(H1:H27,"●",N1:N27)</f>
        <v>2232</v>
      </c>
      <c r="O29" s="372"/>
      <c r="P29" s="273"/>
      <c r="Q29" s="274"/>
      <c r="R29" s="275"/>
      <c r="S29" s="275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445" t="s">
        <v>91</v>
      </c>
      <c r="AE29" s="446"/>
      <c r="AF29" s="279">
        <f t="shared" ref="AF29" si="6">AF28/60</f>
        <v>12.75</v>
      </c>
      <c r="AG29" s="280">
        <f>AG28/60</f>
        <v>12.75</v>
      </c>
      <c r="AH29" s="280">
        <f t="shared" ref="AH29:AQ29" si="7">AH28/60</f>
        <v>16.5</v>
      </c>
      <c r="AI29" s="280">
        <f t="shared" si="7"/>
        <v>69</v>
      </c>
      <c r="AJ29" s="280">
        <f t="shared" si="7"/>
        <v>54</v>
      </c>
      <c r="AK29" s="280">
        <f t="shared" si="7"/>
        <v>12.75</v>
      </c>
      <c r="AL29" s="280">
        <f t="shared" si="7"/>
        <v>12.75</v>
      </c>
      <c r="AM29" s="280">
        <f t="shared" si="7"/>
        <v>20.25</v>
      </c>
      <c r="AN29" s="280">
        <f t="shared" si="7"/>
        <v>39</v>
      </c>
      <c r="AO29" s="280">
        <f t="shared" si="7"/>
        <v>12.75</v>
      </c>
      <c r="AP29" s="280">
        <f t="shared" si="7"/>
        <v>12.75</v>
      </c>
      <c r="AQ29" s="281">
        <f t="shared" si="7"/>
        <v>12.75</v>
      </c>
      <c r="AR29" s="340">
        <f>SUM(AF29:AQ29)</f>
        <v>288</v>
      </c>
    </row>
    <row r="30" spans="2:44" s="267" customFormat="1" ht="22.5" customHeight="1" thickBot="1" x14ac:dyDescent="0.2">
      <c r="B30" s="282"/>
      <c r="G30" s="174" t="s">
        <v>108</v>
      </c>
      <c r="H30" s="16">
        <f>L30/60</f>
        <v>24</v>
      </c>
      <c r="I30" s="1" t="s">
        <v>101</v>
      </c>
      <c r="J30" s="498" t="s">
        <v>19</v>
      </c>
      <c r="K30" s="499"/>
      <c r="L30" s="373">
        <f>L28-L29</f>
        <v>1440</v>
      </c>
      <c r="M30" s="374">
        <f t="shared" ref="M30" si="8">M28-M29</f>
        <v>20</v>
      </c>
      <c r="N30" s="375">
        <f>N28-N29</f>
        <v>144</v>
      </c>
      <c r="O30" s="375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466" t="s">
        <v>92</v>
      </c>
      <c r="AE30" s="467"/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4">
        <v>0</v>
      </c>
    </row>
    <row r="31" spans="2:44" x14ac:dyDescent="0.15">
      <c r="C31" s="218"/>
      <c r="D31" s="218"/>
      <c r="E31" s="218"/>
      <c r="F31" s="218"/>
      <c r="G31" s="218"/>
      <c r="H31" s="218"/>
      <c r="I31" s="218"/>
      <c r="J31" s="218"/>
      <c r="K31" s="218"/>
      <c r="M31" s="218"/>
      <c r="N31" s="218"/>
      <c r="O31" s="218"/>
      <c r="P31" s="218"/>
      <c r="Q31" s="218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</row>
    <row r="32" spans="2:44" x14ac:dyDescent="0.15">
      <c r="C32" s="218"/>
      <c r="D32" s="218"/>
      <c r="E32" s="218"/>
      <c r="F32" s="218"/>
      <c r="G32" s="218"/>
      <c r="H32" s="218"/>
      <c r="I32" s="218"/>
      <c r="J32" s="218"/>
      <c r="K32" s="218"/>
      <c r="M32" s="218"/>
      <c r="N32" s="218"/>
      <c r="O32" s="218"/>
      <c r="P32" s="218"/>
      <c r="Q32" s="218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</row>
    <row r="33" spans="3:31" x14ac:dyDescent="0.15">
      <c r="C33" s="218"/>
      <c r="D33" s="264"/>
      <c r="E33" s="218"/>
      <c r="F33" s="218"/>
      <c r="G33" s="218"/>
      <c r="H33" s="218"/>
      <c r="I33" s="218"/>
      <c r="J33" s="218"/>
      <c r="K33" s="218"/>
      <c r="M33" s="218"/>
      <c r="N33" s="218"/>
      <c r="O33" s="218"/>
      <c r="P33" s="218"/>
      <c r="Q33" s="218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3:31" x14ac:dyDescent="0.15">
      <c r="C34" s="218"/>
      <c r="D34" s="264"/>
      <c r="E34" s="218"/>
      <c r="F34" s="218"/>
      <c r="G34" s="218"/>
      <c r="H34" s="218"/>
      <c r="I34" s="218"/>
      <c r="J34" s="218"/>
      <c r="K34" s="218"/>
      <c r="M34" s="218"/>
      <c r="N34" s="218"/>
      <c r="O34" s="218"/>
      <c r="P34" s="218"/>
      <c r="Q34" s="218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3:3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M35" s="218"/>
      <c r="N35" s="218"/>
      <c r="O35" s="218"/>
      <c r="P35" s="218"/>
      <c r="Q35" s="218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3:31" x14ac:dyDescent="0.15">
      <c r="C36" s="218"/>
      <c r="D36" s="218"/>
      <c r="E36" s="218"/>
      <c r="F36" s="218"/>
      <c r="G36" s="218"/>
      <c r="H36" s="218"/>
      <c r="I36" s="218"/>
      <c r="J36" s="218"/>
      <c r="K36" s="218"/>
      <c r="M36" s="218"/>
      <c r="N36" s="218"/>
      <c r="O36" s="218"/>
      <c r="P36" s="218"/>
      <c r="Q36" s="218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</row>
  </sheetData>
  <mergeCells count="53">
    <mergeCell ref="J28:K28"/>
    <mergeCell ref="J29:K29"/>
    <mergeCell ref="J30:K30"/>
    <mergeCell ref="AD30:AE30"/>
    <mergeCell ref="AM9:AM10"/>
    <mergeCell ref="AE9:AE10"/>
    <mergeCell ref="AF9:AF10"/>
    <mergeCell ref="W9:W10"/>
    <mergeCell ref="X9:X10"/>
    <mergeCell ref="Y9:Y10"/>
    <mergeCell ref="Z9:Z10"/>
    <mergeCell ref="AA9:AA10"/>
    <mergeCell ref="AB9:AB10"/>
    <mergeCell ref="AC9:AC10"/>
    <mergeCell ref="AD9:AD10"/>
    <mergeCell ref="AD29:AE29"/>
    <mergeCell ref="AN9:AN10"/>
    <mergeCell ref="AO9:AO10"/>
    <mergeCell ref="AP9:AP10"/>
    <mergeCell ref="AQ9:AQ10"/>
    <mergeCell ref="AD28:AE28"/>
    <mergeCell ref="AG9:AG10"/>
    <mergeCell ref="AH9:AH10"/>
    <mergeCell ref="AI9:AI10"/>
    <mergeCell ref="AJ9:AJ10"/>
    <mergeCell ref="AK9:AK10"/>
    <mergeCell ref="AL9:AL10"/>
    <mergeCell ref="L8:L10"/>
    <mergeCell ref="M8:M10"/>
    <mergeCell ref="N8:N10"/>
    <mergeCell ref="AF8:AQ8"/>
    <mergeCell ref="F9:G9"/>
    <mergeCell ref="H9:J9"/>
    <mergeCell ref="K9:K10"/>
    <mergeCell ref="T9:T10"/>
    <mergeCell ref="U9:U10"/>
    <mergeCell ref="V9:V10"/>
    <mergeCell ref="O8:O10"/>
    <mergeCell ref="P8:P10"/>
    <mergeCell ref="Q8:Q10"/>
    <mergeCell ref="R8:R10"/>
    <mergeCell ref="S8:S10"/>
    <mergeCell ref="T8:AE8"/>
    <mergeCell ref="B8:B10"/>
    <mergeCell ref="C8:C10"/>
    <mergeCell ref="D8:D10"/>
    <mergeCell ref="E8:E10"/>
    <mergeCell ref="F8:K8"/>
    <mergeCell ref="F2:G2"/>
    <mergeCell ref="H2:M2"/>
    <mergeCell ref="C4:E4"/>
    <mergeCell ref="G4:Q4"/>
    <mergeCell ref="C6:Q6"/>
  </mergeCells>
  <phoneticPr fontId="5"/>
  <conditionalFormatting sqref="H26:H27 H20:H24">
    <cfRule type="cellIs" dxfId="35" priority="10" stopIfTrue="1" operator="equal">
      <formula>"●"</formula>
    </cfRule>
  </conditionalFormatting>
  <conditionalFormatting sqref="H25">
    <cfRule type="cellIs" dxfId="34" priority="9" stopIfTrue="1" operator="equal">
      <formula>"●"</formula>
    </cfRule>
  </conditionalFormatting>
  <conditionalFormatting sqref="E18">
    <cfRule type="expression" dxfId="33" priority="7" stopIfTrue="1">
      <formula>"F15=●"</formula>
    </cfRule>
  </conditionalFormatting>
  <conditionalFormatting sqref="I8 I10 H11:H18">
    <cfRule type="cellIs" dxfId="32" priority="5" stopIfTrue="1" operator="equal">
      <formula>"●"</formula>
    </cfRule>
  </conditionalFormatting>
  <conditionalFormatting sqref="H19">
    <cfRule type="cellIs" dxfId="31" priority="1" stopIfTrue="1" operator="equal">
      <formula>"●"</formula>
    </cfRule>
  </conditionalFormatting>
  <dataValidations count="3">
    <dataValidation type="list" allowBlank="1" showInputMessage="1" showErrorMessage="1" sqref="K983068:L983069 K917532:L917533 K851996:L851997 K786460:L786461 K720924:L720925 K655388:L655389 K589852:L589853 K524316:L524317 K458780:L458781 K393244:L393245 K327708:L327709 K262172:L262173 K196636:L196637 K131100:L131101 K65564:L65565" xr:uid="{00000000-0002-0000-0800-000000000000}">
      <formula1>"毎日,毎週,毎月,都度,毎年,その他"</formula1>
    </dataValidation>
    <dataValidation imeMode="off" allowBlank="1" showInputMessage="1" showErrorMessage="1" sqref="T1:T1048576 U28:AE1048576 U1:AE10 U11:AQ27 M11:N27" xr:uid="{00000000-0002-0000-0800-000001000000}"/>
    <dataValidation type="list" allowBlank="1" showInputMessage="1" showErrorMessage="1" sqref="F11:K27" xr:uid="{00000000-0002-0000-0800-000002000000}">
      <formula1>" ,●"</formula1>
    </dataValidation>
  </dataValidations>
  <printOptions horizontalCentered="1"/>
  <pageMargins left="0.70866141732283472" right="0.11811023622047245" top="0.74803149606299213" bottom="0.35433070866141736" header="0.31496062992125984" footer="0.31496062992125984"/>
  <pageSetup paperSize="9" scale="46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31</vt:i4>
      </vt:variant>
    </vt:vector>
  </HeadingPairs>
  <TitlesOfParts>
    <vt:vector size="47" baseType="lpstr">
      <vt:lpstr>FMT</vt:lpstr>
      <vt:lpstr>分類一覧＿総括表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10-2</vt:lpstr>
      <vt:lpstr>11</vt:lpstr>
      <vt:lpstr>12</vt:lpstr>
      <vt:lpstr>児手現況ざっくり</vt:lpstr>
      <vt:lpstr>'1'!Print_Area</vt:lpstr>
      <vt:lpstr>'10'!Print_Area</vt:lpstr>
      <vt:lpstr>'10-2'!Print_Area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FMT!Print_Area</vt:lpstr>
      <vt:lpstr>児手現況ざっくり!Print_Area</vt:lpstr>
      <vt:lpstr>分類一覧＿総括表!Print_Area</vt:lpstr>
      <vt:lpstr>'1'!Print_Titles</vt:lpstr>
      <vt:lpstr>'10'!Print_Titles</vt:lpstr>
      <vt:lpstr>'10-2'!Print_Titles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FMT!Print_Titles</vt:lpstr>
      <vt:lpstr>児手現況ざっくり!Print_Titles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2022-04-01T02:31:43Z</dcterms:modified>
</cp:coreProperties>
</file>